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SK\G4M\Garofita Mocioiu\9.PRIIPS\Scenarii_site\"/>
    </mc:Choice>
  </mc:AlternateContent>
  <xr:revisionPtr revIDLastSave="0" documentId="13_ncr:1_{04B21F8E-F071-4308-8115-F0081A23AF77}" xr6:coauthVersionLast="47" xr6:coauthVersionMax="47" xr10:uidLastSave="{00000000-0000-0000-0000-000000000000}"/>
  <bookViews>
    <workbookView xWindow="-120" yWindow="-120" windowWidth="29040" windowHeight="17520" xr2:uid="{3BE3E4E9-D3A7-4C58-8C12-7D8152880B42}"/>
  </bookViews>
  <sheets>
    <sheet name="S_MON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" i="1" l="1"/>
  <c r="V6" i="1"/>
  <c r="U6" i="1"/>
  <c r="T6" i="1"/>
  <c r="Q6" i="1"/>
  <c r="P6" i="1"/>
  <c r="O6" i="1"/>
  <c r="N6" i="1"/>
  <c r="K6" i="1"/>
  <c r="J6" i="1"/>
  <c r="I6" i="1"/>
  <c r="H6" i="1"/>
  <c r="E6" i="1"/>
  <c r="D6" i="1"/>
  <c r="C6" i="1"/>
  <c r="B6" i="1"/>
  <c r="W7" i="1"/>
  <c r="V7" i="1"/>
  <c r="U7" i="1"/>
  <c r="T7" i="1"/>
  <c r="Q7" i="1"/>
  <c r="P7" i="1"/>
  <c r="O7" i="1"/>
  <c r="N7" i="1"/>
  <c r="K7" i="1"/>
  <c r="J7" i="1"/>
  <c r="I7" i="1"/>
  <c r="H7" i="1"/>
  <c r="E7" i="1"/>
  <c r="D7" i="1"/>
  <c r="C7" i="1"/>
  <c r="B7" i="1"/>
  <c r="W8" i="1"/>
  <c r="V8" i="1"/>
  <c r="U8" i="1"/>
  <c r="T8" i="1"/>
  <c r="Q8" i="1"/>
  <c r="P8" i="1"/>
  <c r="O8" i="1"/>
  <c r="N8" i="1"/>
  <c r="K8" i="1"/>
  <c r="J8" i="1"/>
  <c r="I8" i="1"/>
  <c r="H8" i="1"/>
  <c r="E8" i="1"/>
  <c r="D8" i="1"/>
  <c r="C8" i="1"/>
  <c r="B8" i="1"/>
  <c r="W9" i="1"/>
  <c r="V9" i="1"/>
  <c r="U9" i="1"/>
  <c r="T9" i="1"/>
  <c r="Q9" i="1"/>
  <c r="P9" i="1"/>
  <c r="O9" i="1"/>
  <c r="N9" i="1"/>
  <c r="K9" i="1"/>
  <c r="J9" i="1"/>
  <c r="I9" i="1"/>
  <c r="H9" i="1"/>
  <c r="E9" i="1"/>
  <c r="D9" i="1"/>
  <c r="C9" i="1"/>
  <c r="B9" i="1"/>
  <c r="F6" i="1"/>
  <c r="G6" i="1"/>
  <c r="L6" i="1"/>
  <c r="M6" i="1"/>
  <c r="R6" i="1"/>
  <c r="S6" i="1"/>
  <c r="F7" i="1"/>
  <c r="G7" i="1"/>
  <c r="L7" i="1"/>
  <c r="M7" i="1"/>
  <c r="R7" i="1"/>
  <c r="S7" i="1"/>
  <c r="F8" i="1"/>
  <c r="G8" i="1"/>
  <c r="L8" i="1"/>
  <c r="M8" i="1"/>
  <c r="R8" i="1"/>
  <c r="S8" i="1"/>
  <c r="F9" i="1"/>
  <c r="G9" i="1"/>
  <c r="L9" i="1"/>
  <c r="M9" i="1"/>
  <c r="R9" i="1"/>
  <c r="S9" i="1"/>
  <c r="W10" i="1"/>
  <c r="V10" i="1"/>
  <c r="U10" i="1"/>
  <c r="T10" i="1"/>
  <c r="Q10" i="1"/>
  <c r="P10" i="1"/>
  <c r="O10" i="1"/>
  <c r="N10" i="1"/>
  <c r="K10" i="1"/>
  <c r="J10" i="1"/>
  <c r="I10" i="1"/>
  <c r="H10" i="1"/>
  <c r="E10" i="1"/>
  <c r="D10" i="1"/>
  <c r="C10" i="1"/>
  <c r="B10" i="1"/>
  <c r="F10" i="1"/>
  <c r="G10" i="1"/>
  <c r="L10" i="1"/>
  <c r="M10" i="1"/>
  <c r="R10" i="1"/>
  <c r="S10" i="1"/>
  <c r="W11" i="1"/>
  <c r="V11" i="1"/>
  <c r="U11" i="1"/>
  <c r="T11" i="1"/>
  <c r="Q11" i="1"/>
  <c r="P11" i="1"/>
  <c r="O11" i="1"/>
  <c r="N11" i="1"/>
  <c r="K11" i="1"/>
  <c r="J11" i="1"/>
  <c r="I11" i="1"/>
  <c r="H11" i="1"/>
  <c r="E11" i="1"/>
  <c r="D11" i="1"/>
  <c r="C11" i="1"/>
  <c r="B11" i="1"/>
  <c r="F11" i="1"/>
  <c r="G11" i="1"/>
  <c r="L11" i="1"/>
  <c r="M11" i="1"/>
  <c r="R11" i="1"/>
  <c r="S11" i="1"/>
  <c r="W12" i="1"/>
  <c r="V12" i="1"/>
  <c r="U12" i="1"/>
  <c r="T12" i="1"/>
  <c r="Q12" i="1"/>
  <c r="P12" i="1"/>
  <c r="O12" i="1"/>
  <c r="N12" i="1"/>
  <c r="K12" i="1"/>
  <c r="J12" i="1"/>
  <c r="I12" i="1"/>
  <c r="H12" i="1"/>
  <c r="E12" i="1"/>
  <c r="D12" i="1"/>
  <c r="C12" i="1"/>
  <c r="B12" i="1"/>
  <c r="F12" i="1"/>
  <c r="G12" i="1"/>
  <c r="L12" i="1"/>
  <c r="M12" i="1"/>
  <c r="R12" i="1"/>
  <c r="S12" i="1"/>
  <c r="S13" i="1"/>
  <c r="R13" i="1"/>
  <c r="M13" i="1"/>
  <c r="L13" i="1"/>
  <c r="G13" i="1"/>
  <c r="F13" i="1"/>
  <c r="L16" i="1"/>
  <c r="M16" i="1"/>
  <c r="R16" i="1"/>
  <c r="S16" i="1"/>
  <c r="F15" i="1"/>
  <c r="W15" i="1" l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E15" i="1"/>
  <c r="D15" i="1"/>
  <c r="C15" i="1"/>
  <c r="B15" i="1"/>
  <c r="W16" i="1"/>
  <c r="V16" i="1"/>
  <c r="U16" i="1"/>
  <c r="T16" i="1"/>
  <c r="Q16" i="1"/>
  <c r="P16" i="1"/>
  <c r="O16" i="1"/>
  <c r="N16" i="1"/>
  <c r="K16" i="1"/>
  <c r="J16" i="1"/>
  <c r="I16" i="1"/>
  <c r="H16" i="1"/>
  <c r="G16" i="1"/>
  <c r="F16" i="1"/>
  <c r="E16" i="1"/>
  <c r="D16" i="1"/>
  <c r="C16" i="1"/>
  <c r="B16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8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W25" i="1" l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27" i="1" l="1"/>
  <c r="N27" i="1" l="1"/>
  <c r="H27" i="1"/>
  <c r="B27" i="1"/>
  <c r="P27" i="1" l="1"/>
  <c r="D27" i="1"/>
  <c r="J27" i="1"/>
  <c r="F27" i="1"/>
  <c r="R27" i="1" l="1"/>
  <c r="L27" i="1"/>
  <c r="Q27" i="1" l="1"/>
  <c r="O27" i="1"/>
  <c r="M27" i="1"/>
  <c r="S27" i="1" l="1"/>
  <c r="G27" i="1"/>
  <c r="K27" i="1" l="1"/>
  <c r="E27" i="1"/>
  <c r="I27" i="1"/>
  <c r="C27" i="1"/>
  <c r="T27" i="1" l="1"/>
  <c r="V27" i="1" l="1"/>
  <c r="W27" i="1"/>
  <c r="U27" i="1"/>
  <c r="Q18" i="1" l="1"/>
  <c r="M18" i="1" l="1"/>
  <c r="O18" i="1" l="1"/>
  <c r="S18" i="1"/>
  <c r="G18" i="1"/>
  <c r="L18" i="1" l="1"/>
  <c r="D18" i="1"/>
  <c r="J18" i="1"/>
  <c r="P18" i="1"/>
  <c r="N18" i="1" l="1"/>
  <c r="R18" i="1"/>
  <c r="F18" i="1"/>
  <c r="B18" i="1"/>
  <c r="H18" i="1"/>
  <c r="K18" i="1" l="1"/>
  <c r="E18" i="1"/>
  <c r="I18" i="1" l="1"/>
  <c r="C18" i="1"/>
  <c r="W18" i="1" l="1"/>
  <c r="V18" i="1"/>
  <c r="T18" i="1"/>
  <c r="U18" i="1" l="1"/>
  <c r="Q14" i="1" l="1"/>
  <c r="O14" i="1" l="1"/>
  <c r="S14" i="1" l="1"/>
  <c r="E14" i="1"/>
  <c r="K14" i="1"/>
  <c r="M14" i="1" l="1"/>
  <c r="G14" i="1"/>
  <c r="I14" i="1"/>
  <c r="C14" i="1"/>
  <c r="L14" i="1" l="1"/>
  <c r="N14" i="1"/>
  <c r="P14" i="1"/>
  <c r="D14" i="1"/>
  <c r="B14" i="1"/>
  <c r="H14" i="1"/>
  <c r="J14" i="1"/>
  <c r="F14" i="1"/>
  <c r="R14" i="1" l="1"/>
  <c r="T14" i="1" l="1"/>
  <c r="V14" i="1"/>
  <c r="W14" i="1"/>
  <c r="U14" i="1" l="1"/>
  <c r="Q13" i="1" l="1"/>
  <c r="O13" i="1" l="1"/>
  <c r="E13" i="1" l="1"/>
  <c r="K13" i="1"/>
  <c r="I13" i="1" l="1"/>
  <c r="C13" i="1"/>
  <c r="N13" i="1" l="1"/>
  <c r="P13" i="1"/>
  <c r="D13" i="1"/>
  <c r="B13" i="1"/>
  <c r="H13" i="1"/>
  <c r="J13" i="1"/>
  <c r="T13" i="1" l="1"/>
  <c r="V13" i="1"/>
  <c r="W13" i="1"/>
  <c r="U13" i="1" l="1"/>
</calcChain>
</file>

<file path=xl/sharedStrings.xml><?xml version="1.0" encoding="utf-8"?>
<sst xmlns="http://schemas.openxmlformats.org/spreadsheetml/2006/main" count="42" uniqueCount="26">
  <si>
    <t>FDI MONOLITH</t>
  </si>
  <si>
    <t>Exemplu investitie:</t>
  </si>
  <si>
    <t>Scenarii de performanta</t>
  </si>
  <si>
    <t>Data</t>
  </si>
  <si>
    <t>Scenariul Favorabil</t>
  </si>
  <si>
    <t>Scenariul Moderat</t>
  </si>
  <si>
    <t>Scenariul Nefavorabil</t>
  </si>
  <si>
    <t xml:space="preserve">Scenariul de criza </t>
  </si>
  <si>
    <t>Randament mediu anual daca iesiti dupa 1 an</t>
  </si>
  <si>
    <t>Ce suma ar primi un investitor, daca iesiti dupa 1 an</t>
  </si>
  <si>
    <r>
      <t xml:space="preserve">Randament mediu anual daca iesiti dupa </t>
    </r>
    <r>
      <rPr>
        <i/>
        <sz val="11"/>
        <rFont val="Calibri"/>
        <family val="2"/>
        <scheme val="minor"/>
      </rPr>
      <t>perioada de detinere recomandata</t>
    </r>
  </si>
  <si>
    <r>
      <t xml:space="preserve">Ce suma ar primi un investitor, daca iesiti dupa </t>
    </r>
    <r>
      <rPr>
        <i/>
        <sz val="11"/>
        <rFont val="Calibri"/>
        <family val="2"/>
        <scheme val="minor"/>
      </rPr>
      <t>perioada de detinere recomandata</t>
    </r>
  </si>
  <si>
    <r>
      <t xml:space="preserve">Intervalul trecut </t>
    </r>
    <r>
      <rPr>
        <i/>
        <sz val="11"/>
        <rFont val="Calibri"/>
        <family val="2"/>
        <scheme val="minor"/>
      </rPr>
      <t>(subinterval)</t>
    </r>
    <r>
      <rPr>
        <sz val="11"/>
        <rFont val="Calibri"/>
        <family val="2"/>
        <scheme val="minor"/>
      </rPr>
      <t>, daca iesiti dupa 1 an</t>
    </r>
  </si>
  <si>
    <r>
      <t xml:space="preserve">Intervalul trecut (subinterval), daca iesiti dupa </t>
    </r>
    <r>
      <rPr>
        <i/>
        <sz val="11"/>
        <rFont val="Calibri"/>
        <family val="2"/>
        <scheme val="minor"/>
      </rPr>
      <t>perioada de detinere recomandata</t>
    </r>
  </si>
  <si>
    <t>20.02.2019-21.02.2020</t>
  </si>
  <si>
    <t>13.02.2018-21.02.2020</t>
  </si>
  <si>
    <t>12.05.2015-10.05.2017</t>
  </si>
  <si>
    <t>12.02.2021-31.12.2022</t>
  </si>
  <si>
    <t>01.06.2016-02.06.2017</t>
  </si>
  <si>
    <t>10.08.2021-05.08.2022</t>
  </si>
  <si>
    <t>18.02.2019-21.02.2020</t>
  </si>
  <si>
    <t>12.02.2018-24.02.2020</t>
  </si>
  <si>
    <t>14.03.2016-15.03.2017</t>
  </si>
  <si>
    <t>20.07.2015-21.07.2017</t>
  </si>
  <si>
    <t>05.08.2021-04.08.2022</t>
  </si>
  <si>
    <t>05.01.2021-05.01.2023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</si>
</sst>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8]d\-mmm\-yy;@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164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0">
    <xf numFmtId="164" fontId="0" fillId="0" borderId="0" xfId="0"/>
    <xf numFmtId="164" fontId="3" fillId="0" borderId="0" xfId="0" applyFont="1"/>
    <xf numFmtId="164" fontId="0" fillId="0" borderId="0" xfId="0" applyAlignment="1">
      <alignment vertical="center"/>
    </xf>
    <xf numFmtId="164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164" fontId="0" fillId="0" borderId="0" xfId="0" applyAlignment="1">
      <alignment vertical="center" wrapText="1"/>
    </xf>
    <xf numFmtId="164" fontId="5" fillId="3" borderId="6" xfId="0" applyFont="1" applyFill="1" applyBorder="1" applyAlignment="1">
      <alignment vertical="center" wrapText="1"/>
    </xf>
    <xf numFmtId="164" fontId="5" fillId="3" borderId="7" xfId="0" applyFont="1" applyFill="1" applyBorder="1" applyAlignment="1">
      <alignment vertical="center" wrapText="1"/>
    </xf>
    <xf numFmtId="164" fontId="5" fillId="3" borderId="7" xfId="0" applyFont="1" applyFill="1" applyBorder="1" applyAlignment="1">
      <alignment horizontal="center" vertical="center" wrapText="1"/>
    </xf>
    <xf numFmtId="164" fontId="5" fillId="3" borderId="7" xfId="2" applyNumberFormat="1" applyFont="1" applyFill="1" applyBorder="1" applyAlignment="1">
      <alignment wrapText="1"/>
    </xf>
    <xf numFmtId="164" fontId="5" fillId="4" borderId="6" xfId="0" applyFont="1" applyFill="1" applyBorder="1" applyAlignment="1">
      <alignment vertical="center" wrapText="1"/>
    </xf>
    <xf numFmtId="164" fontId="5" fillId="4" borderId="7" xfId="0" applyFont="1" applyFill="1" applyBorder="1" applyAlignment="1">
      <alignment vertical="center" wrapText="1"/>
    </xf>
    <xf numFmtId="164" fontId="5" fillId="4" borderId="7" xfId="0" applyFont="1" applyFill="1" applyBorder="1" applyAlignment="1">
      <alignment horizontal="center" vertical="center" wrapText="1"/>
    </xf>
    <xf numFmtId="164" fontId="5" fillId="4" borderId="7" xfId="2" applyNumberFormat="1" applyFont="1" applyFill="1" applyBorder="1" applyAlignment="1">
      <alignment wrapText="1"/>
    </xf>
    <xf numFmtId="164" fontId="5" fillId="5" borderId="6" xfId="0" applyFont="1" applyFill="1" applyBorder="1" applyAlignment="1">
      <alignment vertical="center" wrapText="1"/>
    </xf>
    <xf numFmtId="164" fontId="5" fillId="5" borderId="7" xfId="0" applyFont="1" applyFill="1" applyBorder="1" applyAlignment="1">
      <alignment vertical="center" wrapText="1"/>
    </xf>
    <xf numFmtId="164" fontId="5" fillId="5" borderId="7" xfId="0" applyFont="1" applyFill="1" applyBorder="1" applyAlignment="1">
      <alignment horizontal="center" vertical="center" wrapText="1"/>
    </xf>
    <xf numFmtId="164" fontId="5" fillId="5" borderId="7" xfId="2" applyNumberFormat="1" applyFont="1" applyFill="1" applyBorder="1" applyAlignment="1">
      <alignment wrapText="1"/>
    </xf>
    <xf numFmtId="164" fontId="5" fillId="6" borderId="8" xfId="0" applyFont="1" applyFill="1" applyBorder="1" applyAlignment="1">
      <alignment vertical="center" wrapText="1"/>
    </xf>
    <xf numFmtId="164" fontId="5" fillId="6" borderId="7" xfId="0" applyFont="1" applyFill="1" applyBorder="1" applyAlignment="1">
      <alignment vertical="center" wrapText="1"/>
    </xf>
    <xf numFmtId="164" fontId="5" fillId="6" borderId="7" xfId="0" applyFont="1" applyFill="1" applyBorder="1" applyAlignment="1">
      <alignment horizontal="center" vertical="center" wrapText="1"/>
    </xf>
    <xf numFmtId="10" fontId="0" fillId="0" borderId="0" xfId="1" applyNumberFormat="1" applyFont="1" applyAlignment="1">
      <alignment vertical="center" wrapText="1"/>
    </xf>
    <xf numFmtId="10" fontId="0" fillId="7" borderId="0" xfId="1" applyNumberFormat="1" applyFont="1" applyFill="1" applyAlignment="1">
      <alignment vertical="center" wrapText="1"/>
    </xf>
    <xf numFmtId="3" fontId="0" fillId="7" borderId="0" xfId="0" applyNumberFormat="1" applyFill="1" applyAlignment="1">
      <alignment horizontal="center" vertical="center" wrapText="1"/>
    </xf>
    <xf numFmtId="14" fontId="0" fillId="7" borderId="0" xfId="0" applyNumberFormat="1" applyFill="1" applyAlignment="1">
      <alignment horizontal="left" vertical="center" wrapText="1"/>
    </xf>
    <xf numFmtId="164" fontId="4" fillId="0" borderId="1" xfId="0" applyFont="1" applyBorder="1" applyAlignment="1">
      <alignment horizontal="center" vertical="center" wrapText="1"/>
    </xf>
    <xf numFmtId="164" fontId="4" fillId="0" borderId="5" xfId="0" applyFont="1" applyBorder="1" applyAlignment="1">
      <alignment horizontal="center" vertical="center" wrapText="1"/>
    </xf>
    <xf numFmtId="164" fontId="4" fillId="3" borderId="2" xfId="0" applyFont="1" applyFill="1" applyBorder="1" applyAlignment="1">
      <alignment horizontal="center" vertical="center"/>
    </xf>
    <xf numFmtId="164" fontId="4" fillId="3" borderId="3" xfId="0" applyFont="1" applyFill="1" applyBorder="1" applyAlignment="1">
      <alignment horizontal="center" vertical="center"/>
    </xf>
    <xf numFmtId="164" fontId="4" fillId="4" borderId="4" xfId="0" applyFont="1" applyFill="1" applyBorder="1" applyAlignment="1">
      <alignment horizontal="center" vertical="center"/>
    </xf>
    <xf numFmtId="164" fontId="4" fillId="4" borderId="2" xfId="0" applyFont="1" applyFill="1" applyBorder="1" applyAlignment="1">
      <alignment horizontal="center" vertical="center"/>
    </xf>
    <xf numFmtId="164" fontId="4" fillId="4" borderId="3" xfId="0" applyFont="1" applyFill="1" applyBorder="1" applyAlignment="1">
      <alignment horizontal="center" vertical="center"/>
    </xf>
    <xf numFmtId="164" fontId="4" fillId="5" borderId="4" xfId="0" applyFont="1" applyFill="1" applyBorder="1" applyAlignment="1">
      <alignment horizontal="center" vertical="center"/>
    </xf>
    <xf numFmtId="164" fontId="4" fillId="5" borderId="2" xfId="0" applyFont="1" applyFill="1" applyBorder="1" applyAlignment="1">
      <alignment horizontal="center" vertical="center"/>
    </xf>
    <xf numFmtId="164" fontId="4" fillId="6" borderId="4" xfId="0" applyFont="1" applyFill="1" applyBorder="1" applyAlignment="1">
      <alignment horizontal="center" vertical="center" wrapText="1"/>
    </xf>
    <xf numFmtId="164" fontId="4" fillId="6" borderId="2" xfId="0" applyFont="1" applyFill="1" applyBorder="1" applyAlignment="1">
      <alignment horizontal="center" vertical="center" wrapText="1"/>
    </xf>
    <xf numFmtId="164" fontId="4" fillId="6" borderId="3" xfId="0" applyFont="1" applyFill="1" applyBorder="1" applyAlignment="1">
      <alignment horizontal="center" vertical="center" wrapText="1"/>
    </xf>
  </cellXfs>
  <cellStyles count="3">
    <cellStyle name="Good" xfId="2" builtinId="26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K\G4M\Garofita%20Mocioiu\9.PRIIPS\2024\PRIIPs_KIDs_2024_07.xlsm" TargetMode="External"/><Relationship Id="rId1" Type="http://schemas.openxmlformats.org/officeDocument/2006/relationships/externalLinkPath" Target="/RSK/G4M/Garofita%20Mocioiu/9.PRIIPS/2024/PRIIPs_KIDs_2024_07.xlsm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K\G4M\Garofita%20Mocioiu\9.PRIIPS\2023\PRIIPs_KIDs_2023_10.xlsx" TargetMode="External"/><Relationship Id="rId1" Type="http://schemas.openxmlformats.org/officeDocument/2006/relationships/externalLinkPath" Target="/RSK/G4M/Garofita%20Mocioiu/9.PRIIPS/2023/PRIIPs_KIDs_2023_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SK/G4M/Garofita%20Mocioiu/9.PRIIPS/2023/PRIIPs_KIDs_2023_09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K\G4M\Garofita%20Mocioiu\9.PRIIPS\2023\PRIIPs_KIDs_2023_08.xlsx" TargetMode="External"/><Relationship Id="rId1" Type="http://schemas.openxmlformats.org/officeDocument/2006/relationships/externalLinkPath" Target="/RSK/G4M/Garofita%20Mocioiu/9.PRIIPS/2023/PRIIPs_KIDs_2023_08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K\G4M\Garofita%20Mocioiu\9.PRIIPS\2023\PRIIPs_KIDs_2023_07.xlsx" TargetMode="External"/><Relationship Id="rId1" Type="http://schemas.openxmlformats.org/officeDocument/2006/relationships/externalLinkPath" Target="/RSK/G4M/Garofita%20Mocioiu/9.PRIIPS/2023/PRIIPs_KIDs_2023_0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SK/G4M/Garofita%20Mocioiu/9.PRIIPS/2023/PRIIPs_KIDs_2023_0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SK/G4M/Garofita%20Mocioiu/9.PRIIPS/2023/PRIIPs_KIDs_2023_0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SK/G4M/Garofita%20Mocioiu/9.PRIIPS/2023/PRIIPs_KIDs_2023_04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K\G4M\Garofita%20Mocioiu\9.PRIIPS\2023\PRIIPs_KIDs_2023_03.xlsx" TargetMode="External"/><Relationship Id="rId1" Type="http://schemas.openxmlformats.org/officeDocument/2006/relationships/externalLinkPath" Target="/RSK/G4M/Garofita%20Mocioiu/9.PRIIPS/2023/PRIIPs_KIDs_2023_03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K\G4M\Garofita%20Mocioiu\9.PRIIPS\2023\PRIIPs_KIDs_2023_02.xlsx" TargetMode="External"/><Relationship Id="rId1" Type="http://schemas.openxmlformats.org/officeDocument/2006/relationships/externalLinkPath" Target="/RSK/G4M/Garofita%20Mocioiu/9.PRIIPS/2023/PRIIPs_KIDs_2023_0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SK/G4M/Garofita%20Mocioiu/9.PRIIPS/2024/PRIIPs_KIDs_2024_08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K\G4M\Garofita%20Mocioiu\9.PRIIPS\2024\PRIIPs_KIDs_2024_03.xlsx" TargetMode="External"/><Relationship Id="rId1" Type="http://schemas.openxmlformats.org/officeDocument/2006/relationships/externalLinkPath" Target="/RSK/G4M/Garofita%20Mocioiu/9.PRIIPS/2024/PRIIPs_KIDs_2024_0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SK/G4M/Garofita%20Mocioiu/9.PRIIPS/2024/PRIIPs_KIDs_2024_09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SK/G4M/Garofita%20Mocioiu/9.PRIIPS/2024/PRIIPs_KIDs_2024_10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SK/G4M/Garofita%20Mocioiu/9.PRIIPS/2024/PRIIPs_KIDs_2024_11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K\G4M\Garofita%20Mocioiu\9.PRIIPS\2024\PRIIPs_KIDs_2024_06.xlsm" TargetMode="External"/><Relationship Id="rId1" Type="http://schemas.openxmlformats.org/officeDocument/2006/relationships/externalLinkPath" Target="/RSK/G4M/Garofita%20Mocioiu/9.PRIIPS/2024/PRIIPs_KIDs_2024_06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K\G4M\Garofita%20Mocioiu\9.PRIIPS\2024\PRIIPs_KIDs_2024_05.xlsx" TargetMode="External"/><Relationship Id="rId1" Type="http://schemas.openxmlformats.org/officeDocument/2006/relationships/externalLinkPath" Target="/RSK/G4M/Garofita%20Mocioiu/9.PRIIPS/2024/PRIIPs_KIDs_2024_0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K\G4M\Garofita%20Mocioiu\9.PRIIPS\2024\PRIIPs_KIDs_2024_04.xlsx" TargetMode="External"/><Relationship Id="rId1" Type="http://schemas.openxmlformats.org/officeDocument/2006/relationships/externalLinkPath" Target="/RSK/G4M/Garofita%20Mocioiu/9.PRIIPS/2024/PRIIPs_KIDs_2024_0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K\G4M\Garofita%20Mocioiu\9.PRIIPS\2024\PRIIPs_KIDs_2024_02.xlsx" TargetMode="External"/><Relationship Id="rId1" Type="http://schemas.openxmlformats.org/officeDocument/2006/relationships/externalLinkPath" Target="/RSK/G4M/Garofita%20Mocioiu/9.PRIIPS/2024/PRIIPs_KIDs_2024_0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K\G4M\Garofita%20Mocioiu\9.PRIIPS\2024\PRIIPs_KIDs_2024_01.xlsx" TargetMode="External"/><Relationship Id="rId1" Type="http://schemas.openxmlformats.org/officeDocument/2006/relationships/externalLinkPath" Target="/RSK/G4M/Garofita%20Mocioiu/9.PRIIPS/2024/PRIIPs_KIDs_2024_0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K\G4M\Garofita%20Mocioiu\9.PRIIPS\2023\PRIIPs_KIDs_2023_12.xlsx" TargetMode="External"/><Relationship Id="rId1" Type="http://schemas.openxmlformats.org/officeDocument/2006/relationships/externalLinkPath" Target="/RSK/G4M/Garofita%20Mocioiu/9.PRIIPS/2023/PRIIPs_KIDs_2023_1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K\G4M\Garofita%20Mocioiu\9.PRIIPS\2023\PRIIPs_KIDs_2023_11.xlsx" TargetMode="External"/><Relationship Id="rId1" Type="http://schemas.openxmlformats.org/officeDocument/2006/relationships/externalLinkPath" Target="/RSK/G4M/Garofita%20Mocioiu/9.PRIIPS/2023/PRIIPs_KIDs_2023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Prezentare"/>
      <sheetName val="PRIIPs"/>
      <sheetName val="HD"/>
      <sheetName val="K_HD"/>
      <sheetName val="S_HD"/>
      <sheetName val="HM"/>
      <sheetName val="K_HM"/>
      <sheetName val="S_HM"/>
      <sheetName val="DCP"/>
      <sheetName val="K_DCP"/>
      <sheetName val="S_DCP"/>
      <sheetName val="MICHI"/>
      <sheetName val="K_MICHI"/>
      <sheetName val="S_MICH"/>
      <sheetName val="ALC"/>
      <sheetName val="K_ALC"/>
      <sheetName val="S_ALC"/>
      <sheetName val="AUD"/>
      <sheetName val="K_AUD"/>
      <sheetName val="S_AUD"/>
      <sheetName val="MONO"/>
      <sheetName val="K_MONO"/>
      <sheetName val="S_MONO"/>
      <sheetName val="EQ"/>
      <sheetName val="K_EQ"/>
      <sheetName val="S_EQ"/>
      <sheetName val="Days"/>
      <sheetName val="Zile"/>
      <sheetName val="VUAN"/>
      <sheetName val="AGRI"/>
      <sheetName val="K_AGRI"/>
      <sheetName val="Sheet1"/>
    </sheetNames>
    <sheetDataSet>
      <sheetData sheetId="0"/>
      <sheetData sheetId="1"/>
      <sheetData sheetId="2"/>
      <sheetData sheetId="3">
        <row r="2">
          <cell r="CA2">
            <v>8184.9077064197863</v>
          </cell>
        </row>
      </sheetData>
      <sheetData sheetId="4"/>
      <sheetData sheetId="5"/>
      <sheetData sheetId="6">
        <row r="2">
          <cell r="CA2">
            <v>5860.9340908128397</v>
          </cell>
        </row>
      </sheetData>
      <sheetData sheetId="7"/>
      <sheetData sheetId="8"/>
      <sheetData sheetId="9">
        <row r="2">
          <cell r="CA2">
            <v>6310.7857088560304</v>
          </cell>
        </row>
      </sheetData>
      <sheetData sheetId="10"/>
      <sheetData sheetId="11"/>
      <sheetData sheetId="12">
        <row r="2">
          <cell r="CA2">
            <v>7947.1436754943934</v>
          </cell>
        </row>
      </sheetData>
      <sheetData sheetId="13"/>
      <sheetData sheetId="14"/>
      <sheetData sheetId="15">
        <row r="2">
          <cell r="CA2">
            <v>7725.4560704029082</v>
          </cell>
        </row>
      </sheetData>
      <sheetData sheetId="16"/>
      <sheetData sheetId="17"/>
      <sheetData sheetId="18">
        <row r="2">
          <cell r="CA2">
            <v>3500.6087277991655</v>
          </cell>
        </row>
      </sheetData>
      <sheetData sheetId="19"/>
      <sheetData sheetId="20"/>
      <sheetData sheetId="21">
        <row r="2">
          <cell r="CA2">
            <v>8685.1778460474397</v>
          </cell>
          <cell r="CB2">
            <v>5949.499232468298</v>
          </cell>
        </row>
        <row r="3">
          <cell r="CA3">
            <v>-0.13148221539525606</v>
          </cell>
          <cell r="CB3">
            <v>-0.22867002959379967</v>
          </cell>
        </row>
        <row r="4">
          <cell r="CA4">
            <v>7764.2231030208277</v>
          </cell>
          <cell r="CB4">
            <v>7233.8435820077557</v>
          </cell>
        </row>
        <row r="5">
          <cell r="CA5">
            <v>-0.22357768969791722</v>
          </cell>
          <cell r="CB5">
            <v>-0.14947994838406331</v>
          </cell>
        </row>
        <row r="6">
          <cell r="CA6">
            <v>10108.196844725349</v>
          </cell>
          <cell r="CB6">
            <v>10260.410004766083</v>
          </cell>
        </row>
        <row r="7">
          <cell r="CA7">
            <v>1.0819684472534934E-2</v>
          </cell>
          <cell r="CB7">
            <v>1.2936819587780812E-2</v>
          </cell>
        </row>
        <row r="8">
          <cell r="CA8">
            <v>11479.97263984631</v>
          </cell>
          <cell r="CB8">
            <v>11466.126437647874</v>
          </cell>
        </row>
        <row r="9">
          <cell r="CA9">
            <v>0.14799726398463089</v>
          </cell>
          <cell r="CB9">
            <v>7.0800001757932218E-2</v>
          </cell>
        </row>
      </sheetData>
      <sheetData sheetId="22"/>
      <sheetData sheetId="23"/>
      <sheetData sheetId="24">
        <row r="2">
          <cell r="CA2">
            <v>8070.3460995998084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IPS FIA"/>
      <sheetName val="Herald"/>
      <sheetName val="HD"/>
      <sheetName val="K_HD"/>
      <sheetName val="K_HERALD"/>
      <sheetName val="S_HD"/>
      <sheetName val="HM"/>
      <sheetName val="K_HM"/>
      <sheetName val="S_HM"/>
      <sheetName val="DCP"/>
      <sheetName val="DCP1"/>
      <sheetName val="K_DCP"/>
      <sheetName val="S_DCP"/>
      <sheetName val="Michelangelo"/>
      <sheetName val="MICHI"/>
      <sheetName val="K_MICHI"/>
      <sheetName val="S_MICH"/>
      <sheetName val="ALC"/>
      <sheetName val="Alchemist"/>
      <sheetName val="Matador"/>
      <sheetName val="K_ALC"/>
      <sheetName val="S_ALC"/>
      <sheetName val="AUD"/>
      <sheetName val="Audas"/>
      <sheetName val="K_AUD"/>
      <sheetName val="S_AUD"/>
      <sheetName val="MONO"/>
      <sheetName val="Monolith"/>
      <sheetName val="K_MONO"/>
      <sheetName val="S_MONO"/>
      <sheetName val="EQ"/>
      <sheetName val="Equity"/>
      <sheetName val="K_EQ"/>
      <sheetName val="S_EQ"/>
      <sheetName val="Zile"/>
      <sheetName val="VUAN"/>
      <sheetName val="MRM"/>
      <sheetName val="Sheet1"/>
    </sheetNames>
    <sheetDataSet>
      <sheetData sheetId="0"/>
      <sheetData sheetId="1"/>
      <sheetData sheetId="2">
        <row r="1">
          <cell r="L1">
            <v>45230</v>
          </cell>
        </row>
      </sheetData>
      <sheetData sheetId="3"/>
      <sheetData sheetId="4"/>
      <sheetData sheetId="5"/>
      <sheetData sheetId="6">
        <row r="1">
          <cell r="L1">
            <v>45230</v>
          </cell>
        </row>
      </sheetData>
      <sheetData sheetId="7"/>
      <sheetData sheetId="8"/>
      <sheetData sheetId="9">
        <row r="1">
          <cell r="L1">
            <v>45230</v>
          </cell>
        </row>
      </sheetData>
      <sheetData sheetId="10"/>
      <sheetData sheetId="11"/>
      <sheetData sheetId="12"/>
      <sheetData sheetId="13"/>
      <sheetData sheetId="14">
        <row r="1">
          <cell r="L1">
            <v>45230</v>
          </cell>
        </row>
      </sheetData>
      <sheetData sheetId="15"/>
      <sheetData sheetId="16"/>
      <sheetData sheetId="17">
        <row r="2">
          <cell r="CA2">
            <v>6638.3273478912924</v>
          </cell>
        </row>
      </sheetData>
      <sheetData sheetId="18"/>
      <sheetData sheetId="19"/>
      <sheetData sheetId="20"/>
      <sheetData sheetId="21"/>
      <sheetData sheetId="22">
        <row r="1">
          <cell r="L1">
            <v>45230</v>
          </cell>
        </row>
      </sheetData>
      <sheetData sheetId="23"/>
      <sheetData sheetId="24"/>
      <sheetData sheetId="25"/>
      <sheetData sheetId="26">
        <row r="1">
          <cell r="L1">
            <v>45230</v>
          </cell>
        </row>
        <row r="2">
          <cell r="CA2">
            <v>8555.6998828789929</v>
          </cell>
          <cell r="CB2">
            <v>5939.3143013641075</v>
          </cell>
        </row>
        <row r="3">
          <cell r="CA3">
            <v>-0.14443001171210068</v>
          </cell>
          <cell r="CB3">
            <v>-0.22933053120263636</v>
          </cell>
        </row>
        <row r="4">
          <cell r="CA4">
            <v>7409.3151190908211</v>
          </cell>
          <cell r="CB4">
            <v>7415.2706770525656</v>
          </cell>
          <cell r="CD4">
            <v>44413</v>
          </cell>
          <cell r="CE4">
            <v>44783</v>
          </cell>
        </row>
        <row r="5">
          <cell r="CA5">
            <v>-0.25906848809091793</v>
          </cell>
          <cell r="CB5">
            <v>-0.1388803406580148</v>
          </cell>
          <cell r="CD5">
            <v>44195</v>
          </cell>
          <cell r="CE5">
            <v>44932</v>
          </cell>
        </row>
        <row r="6">
          <cell r="CA6">
            <v>10177.312115476108</v>
          </cell>
          <cell r="CB6">
            <v>10354.31181691189</v>
          </cell>
          <cell r="CD6">
            <v>43194</v>
          </cell>
          <cell r="CE6">
            <v>43572</v>
          </cell>
        </row>
        <row r="7">
          <cell r="CA7">
            <v>1.7731211547610818E-2</v>
          </cell>
          <cell r="CB7">
            <v>1.756138964250642E-2</v>
          </cell>
          <cell r="CD7">
            <v>42044</v>
          </cell>
          <cell r="CE7">
            <v>42781</v>
          </cell>
        </row>
        <row r="8">
          <cell r="CA8">
            <v>11370.010861810706</v>
          </cell>
          <cell r="CB8">
            <v>11445.218663510066</v>
          </cell>
          <cell r="CD8">
            <v>43504</v>
          </cell>
          <cell r="CE8">
            <v>43880</v>
          </cell>
        </row>
        <row r="9">
          <cell r="CA9">
            <v>0.13700108618107054</v>
          </cell>
          <cell r="CB9">
            <v>6.9823287440970994E-2</v>
          </cell>
          <cell r="CD9">
            <v>43132</v>
          </cell>
          <cell r="CE9">
            <v>43880</v>
          </cell>
        </row>
      </sheetData>
      <sheetData sheetId="27"/>
      <sheetData sheetId="28"/>
      <sheetData sheetId="29"/>
      <sheetData sheetId="30">
        <row r="1">
          <cell r="L1">
            <v>45230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IPS FIA"/>
      <sheetName val="Herald"/>
      <sheetName val="HD"/>
      <sheetName val="K_HD"/>
      <sheetName val="K_HERALD"/>
      <sheetName val="S_HD"/>
      <sheetName val="HM"/>
      <sheetName val="K_HM"/>
      <sheetName val="S_HM"/>
      <sheetName val="DCP"/>
      <sheetName val="DCP1"/>
      <sheetName val="K_DCP"/>
      <sheetName val="S_DCP"/>
      <sheetName val="Michelangelo"/>
      <sheetName val="MICHI"/>
      <sheetName val="K_MICHI"/>
      <sheetName val="S_MICH"/>
      <sheetName val="ALC"/>
      <sheetName val="Alchemist"/>
      <sheetName val="Matador"/>
      <sheetName val="K_ALC"/>
      <sheetName val="S_ALC"/>
      <sheetName val="AUD"/>
      <sheetName val="Audas"/>
      <sheetName val="K_AUD"/>
      <sheetName val="S_AUD"/>
      <sheetName val="MONO"/>
      <sheetName val="Monolith"/>
      <sheetName val="K_MONO"/>
      <sheetName val="S_MONO"/>
      <sheetName val="EQ"/>
      <sheetName val="Equity"/>
      <sheetName val="K_EQ"/>
      <sheetName val="S_EQ"/>
      <sheetName val="Zile"/>
      <sheetName val="VUAN"/>
      <sheetName val="MRM"/>
      <sheetName val="Sheet1"/>
    </sheetNames>
    <sheetDataSet>
      <sheetData sheetId="0"/>
      <sheetData sheetId="1"/>
      <sheetData sheetId="2">
        <row r="1">
          <cell r="L1">
            <v>45198</v>
          </cell>
        </row>
      </sheetData>
      <sheetData sheetId="3"/>
      <sheetData sheetId="4"/>
      <sheetData sheetId="5"/>
      <sheetData sheetId="6">
        <row r="1">
          <cell r="L1">
            <v>45198</v>
          </cell>
        </row>
      </sheetData>
      <sheetData sheetId="7"/>
      <sheetData sheetId="8"/>
      <sheetData sheetId="9">
        <row r="1">
          <cell r="L1">
            <v>45198</v>
          </cell>
        </row>
      </sheetData>
      <sheetData sheetId="10"/>
      <sheetData sheetId="11"/>
      <sheetData sheetId="12"/>
      <sheetData sheetId="13"/>
      <sheetData sheetId="14">
        <row r="1">
          <cell r="L1">
            <v>45198</v>
          </cell>
        </row>
      </sheetData>
      <sheetData sheetId="15"/>
      <sheetData sheetId="16"/>
      <sheetData sheetId="17">
        <row r="2">
          <cell r="CA2">
            <v>6638.2723769490403</v>
          </cell>
        </row>
      </sheetData>
      <sheetData sheetId="18"/>
      <sheetData sheetId="19"/>
      <sheetData sheetId="20"/>
      <sheetData sheetId="21"/>
      <sheetData sheetId="22">
        <row r="1">
          <cell r="L1">
            <v>45198</v>
          </cell>
        </row>
      </sheetData>
      <sheetData sheetId="23"/>
      <sheetData sheetId="24"/>
      <sheetData sheetId="25"/>
      <sheetData sheetId="26">
        <row r="1">
          <cell r="L1">
            <v>45198</v>
          </cell>
        </row>
        <row r="2">
          <cell r="CA2">
            <v>8536.0713658217319</v>
          </cell>
          <cell r="CB2">
            <v>5939.0180750832369</v>
          </cell>
        </row>
        <row r="3">
          <cell r="CA3">
            <v>-0.14639286341782676</v>
          </cell>
          <cell r="CB3">
            <v>-0.22934975020550108</v>
          </cell>
        </row>
        <row r="4">
          <cell r="CA4">
            <v>7403.5570766940327</v>
          </cell>
          <cell r="CB4">
            <v>7381.897773401939</v>
          </cell>
          <cell r="CD4">
            <v>44412</v>
          </cell>
          <cell r="CE4">
            <v>44781</v>
          </cell>
        </row>
        <row r="5">
          <cell r="CA5">
            <v>-0.25964429233059666</v>
          </cell>
          <cell r="CB5">
            <v>-0.14082028810021718</v>
          </cell>
          <cell r="CD5">
            <v>44200</v>
          </cell>
          <cell r="CE5">
            <v>44935</v>
          </cell>
        </row>
        <row r="6">
          <cell r="CA6">
            <v>10175.997622867115</v>
          </cell>
          <cell r="CB6">
            <v>10371.943019855255</v>
          </cell>
          <cell r="CD6">
            <v>43193</v>
          </cell>
          <cell r="CE6">
            <v>43570</v>
          </cell>
        </row>
        <row r="7">
          <cell r="CA7">
            <v>1.7599762286711475E-2</v>
          </cell>
          <cell r="CB7">
            <v>1.842736706430137E-2</v>
          </cell>
          <cell r="CD7">
            <v>43236</v>
          </cell>
          <cell r="CE7">
            <v>43985</v>
          </cell>
        </row>
        <row r="8">
          <cell r="CA8">
            <v>11370.510378944247</v>
          </cell>
          <cell r="CB8">
            <v>11446.812496219727</v>
          </cell>
          <cell r="CD8">
            <v>43507</v>
          </cell>
          <cell r="CE8">
            <v>43880</v>
          </cell>
        </row>
        <row r="9">
          <cell r="CA9">
            <v>0.13705103789442472</v>
          </cell>
          <cell r="CB9">
            <v>6.9897775314059052E-2</v>
          </cell>
          <cell r="CD9">
            <v>43133</v>
          </cell>
          <cell r="CE9">
            <v>43880</v>
          </cell>
        </row>
      </sheetData>
      <sheetData sheetId="27"/>
      <sheetData sheetId="28"/>
      <sheetData sheetId="29"/>
      <sheetData sheetId="30">
        <row r="1">
          <cell r="L1">
            <v>45198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IPS FIA"/>
      <sheetName val="Herald"/>
      <sheetName val="HD"/>
      <sheetName val="K_HD"/>
      <sheetName val="K_HERALD"/>
      <sheetName val="S_HD"/>
      <sheetName val="HM"/>
      <sheetName val="K_HM"/>
      <sheetName val="S_HM"/>
      <sheetName val="DCP"/>
      <sheetName val="DCP1"/>
      <sheetName val="K_DCP"/>
      <sheetName val="S_DCP"/>
      <sheetName val="Michelangelo"/>
      <sheetName val="MICHI"/>
      <sheetName val="K_MICHI"/>
      <sheetName val="S_MICH"/>
      <sheetName val="ALC"/>
      <sheetName val="Alchemist"/>
      <sheetName val="Matador"/>
      <sheetName val="K_ALC"/>
      <sheetName val="S_ALC"/>
      <sheetName val="AUD"/>
      <sheetName val="Audas"/>
      <sheetName val="K_AUD"/>
      <sheetName val="S_AUD"/>
      <sheetName val="MONO"/>
      <sheetName val="Monolith"/>
      <sheetName val="K_MONO"/>
      <sheetName val="S_MONO"/>
      <sheetName val="EQ"/>
      <sheetName val="Equity"/>
      <sheetName val="K_EQ"/>
      <sheetName val="S_EQ"/>
      <sheetName val="Zile"/>
      <sheetName val="VUAN"/>
      <sheetName val="MRM"/>
      <sheetName val="Sheet1"/>
    </sheetNames>
    <sheetDataSet>
      <sheetData sheetId="0"/>
      <sheetData sheetId="1"/>
      <sheetData sheetId="2">
        <row r="1">
          <cell r="L1">
            <v>45169</v>
          </cell>
        </row>
      </sheetData>
      <sheetData sheetId="3"/>
      <sheetData sheetId="4"/>
      <sheetData sheetId="5"/>
      <sheetData sheetId="6">
        <row r="1">
          <cell r="L1">
            <v>45169</v>
          </cell>
        </row>
      </sheetData>
      <sheetData sheetId="7"/>
      <sheetData sheetId="8"/>
      <sheetData sheetId="9">
        <row r="1">
          <cell r="L1">
            <v>45169</v>
          </cell>
        </row>
      </sheetData>
      <sheetData sheetId="10"/>
      <sheetData sheetId="11"/>
      <sheetData sheetId="12"/>
      <sheetData sheetId="13"/>
      <sheetData sheetId="14">
        <row r="1">
          <cell r="L1">
            <v>45169</v>
          </cell>
        </row>
      </sheetData>
      <sheetData sheetId="15"/>
      <sheetData sheetId="16"/>
      <sheetData sheetId="17">
        <row r="2">
          <cell r="CA2">
            <v>6439.602075805753</v>
          </cell>
        </row>
      </sheetData>
      <sheetData sheetId="18"/>
      <sheetData sheetId="19"/>
      <sheetData sheetId="20"/>
      <sheetData sheetId="21"/>
      <sheetData sheetId="22">
        <row r="1">
          <cell r="L1">
            <v>45169</v>
          </cell>
        </row>
      </sheetData>
      <sheetData sheetId="23"/>
      <sheetData sheetId="24"/>
      <sheetData sheetId="25"/>
      <sheetData sheetId="26">
        <row r="1">
          <cell r="L1">
            <v>45169</v>
          </cell>
        </row>
        <row r="2">
          <cell r="CA2">
            <v>8535.7297527352548</v>
          </cell>
          <cell r="CB2">
            <v>5938.8298990480635</v>
          </cell>
        </row>
        <row r="3">
          <cell r="CA3">
            <v>-0.14642702472647451</v>
          </cell>
          <cell r="CB3">
            <v>-0.22936195921508884</v>
          </cell>
        </row>
        <row r="4">
          <cell r="CA4">
            <v>7409.3151190908211</v>
          </cell>
          <cell r="CB4">
            <v>7415.2706770525656</v>
          </cell>
          <cell r="CD4">
            <v>44413</v>
          </cell>
          <cell r="CE4">
            <v>44783</v>
          </cell>
        </row>
        <row r="5">
          <cell r="CA5">
            <v>-0.25906848809091793</v>
          </cell>
          <cell r="CB5">
            <v>-0.1388803406580148</v>
          </cell>
          <cell r="CD5">
            <v>44195</v>
          </cell>
          <cell r="CE5">
            <v>44932</v>
          </cell>
        </row>
        <row r="6">
          <cell r="CA6">
            <v>10177.312115476108</v>
          </cell>
          <cell r="CB6">
            <v>10391.114490825126</v>
          </cell>
          <cell r="CD6">
            <v>43194</v>
          </cell>
          <cell r="CE6">
            <v>43572</v>
          </cell>
        </row>
        <row r="7">
          <cell r="CA7">
            <v>1.7731211547610818E-2</v>
          </cell>
          <cell r="CB7">
            <v>1.9368161697486341E-2</v>
          </cell>
          <cell r="CD7">
            <v>43641</v>
          </cell>
          <cell r="CE7">
            <v>44385</v>
          </cell>
        </row>
        <row r="8">
          <cell r="CA8">
            <v>11370.010861810706</v>
          </cell>
          <cell r="CB8">
            <v>11445.218663510066</v>
          </cell>
          <cell r="CD8">
            <v>43504</v>
          </cell>
          <cell r="CE8">
            <v>43880</v>
          </cell>
        </row>
        <row r="9">
          <cell r="CA9">
            <v>0.13700108618107054</v>
          </cell>
          <cell r="CB9">
            <v>6.9823287440970994E-2</v>
          </cell>
          <cell r="CD9">
            <v>43132</v>
          </cell>
          <cell r="CE9">
            <v>43880</v>
          </cell>
        </row>
      </sheetData>
      <sheetData sheetId="27"/>
      <sheetData sheetId="28"/>
      <sheetData sheetId="29"/>
      <sheetData sheetId="30">
        <row r="1">
          <cell r="L1">
            <v>45168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IPS FIA"/>
      <sheetName val="Herald"/>
      <sheetName val="HD"/>
      <sheetName val="K_HD"/>
      <sheetName val="K_HERALD"/>
      <sheetName val="S_HD"/>
      <sheetName val="HM"/>
      <sheetName val="K_HM"/>
      <sheetName val="S_HM"/>
      <sheetName val="DCP"/>
      <sheetName val="DCP1"/>
      <sheetName val="K_DCP"/>
      <sheetName val="S_DCP"/>
      <sheetName val="Michelangelo"/>
      <sheetName val="MICHI"/>
      <sheetName val="K_MICHI"/>
      <sheetName val="S_MICH"/>
      <sheetName val="ALC"/>
      <sheetName val="Alchemist"/>
      <sheetName val="Matador"/>
      <sheetName val="K_ALC"/>
      <sheetName val="S_ALC"/>
      <sheetName val="AUD"/>
      <sheetName val="Audas"/>
      <sheetName val="K_AUD"/>
      <sheetName val="S_AUD"/>
      <sheetName val="MONO"/>
      <sheetName val="Monolith"/>
      <sheetName val="K_MONO"/>
      <sheetName val="S_MONO"/>
      <sheetName val="EQ"/>
      <sheetName val="Equity"/>
      <sheetName val="K_EQ"/>
      <sheetName val="S_EQ"/>
      <sheetName val="Zile"/>
      <sheetName val="VUAN"/>
      <sheetName val="MRM"/>
      <sheetName val="Sheet1"/>
    </sheetNames>
    <sheetDataSet>
      <sheetData sheetId="0"/>
      <sheetData sheetId="1"/>
      <sheetData sheetId="2">
        <row r="1">
          <cell r="L1">
            <v>45138</v>
          </cell>
        </row>
      </sheetData>
      <sheetData sheetId="3"/>
      <sheetData sheetId="4"/>
      <sheetData sheetId="5"/>
      <sheetData sheetId="6">
        <row r="1">
          <cell r="L1">
            <v>45138</v>
          </cell>
        </row>
      </sheetData>
      <sheetData sheetId="7"/>
      <sheetData sheetId="8"/>
      <sheetData sheetId="9">
        <row r="1">
          <cell r="L1">
            <v>45138</v>
          </cell>
        </row>
      </sheetData>
      <sheetData sheetId="10"/>
      <sheetData sheetId="11"/>
      <sheetData sheetId="12"/>
      <sheetData sheetId="13"/>
      <sheetData sheetId="14">
        <row r="1">
          <cell r="L1">
            <v>45138</v>
          </cell>
        </row>
      </sheetData>
      <sheetData sheetId="15"/>
      <sheetData sheetId="16"/>
      <sheetData sheetId="17">
        <row r="2">
          <cell r="CA2">
            <v>6423.4364061336983</v>
          </cell>
        </row>
      </sheetData>
      <sheetData sheetId="18"/>
      <sheetData sheetId="19"/>
      <sheetData sheetId="20"/>
      <sheetData sheetId="21"/>
      <sheetData sheetId="22">
        <row r="1">
          <cell r="L1">
            <v>45138</v>
          </cell>
        </row>
      </sheetData>
      <sheetData sheetId="23"/>
      <sheetData sheetId="24"/>
      <sheetData sheetId="25"/>
      <sheetData sheetId="26">
        <row r="1">
          <cell r="L1">
            <v>45138</v>
          </cell>
        </row>
        <row r="2">
          <cell r="CA2">
            <v>8537.5514866024914</v>
          </cell>
          <cell r="CB2">
            <v>5938.5222835112945</v>
          </cell>
        </row>
        <row r="3">
          <cell r="CA3">
            <v>-0.14624485133975085</v>
          </cell>
          <cell r="CB3">
            <v>-0.22938191797030261</v>
          </cell>
        </row>
        <row r="4">
          <cell r="CA4">
            <v>7403.5570766940327</v>
          </cell>
          <cell r="CB4">
            <v>7381.897773401939</v>
          </cell>
          <cell r="CD4">
            <v>44412</v>
          </cell>
          <cell r="CE4">
            <v>44781</v>
          </cell>
        </row>
        <row r="5">
          <cell r="CA5">
            <v>-0.25964429233059666</v>
          </cell>
          <cell r="CB5">
            <v>-0.14082028810021718</v>
          </cell>
          <cell r="CD5">
            <v>44200</v>
          </cell>
          <cell r="CE5">
            <v>44935</v>
          </cell>
        </row>
        <row r="6">
          <cell r="CA6">
            <v>10175.634868170449</v>
          </cell>
          <cell r="CB6">
            <v>10412.134372822829</v>
          </cell>
          <cell r="CD6">
            <v>43195</v>
          </cell>
          <cell r="CE6">
            <v>43572</v>
          </cell>
        </row>
        <row r="7">
          <cell r="CA7">
            <v>1.7563486817044904E-2</v>
          </cell>
          <cell r="CB7">
            <v>2.0398665856773412E-2</v>
          </cell>
          <cell r="CD7">
            <v>42360</v>
          </cell>
          <cell r="CE7">
            <v>43104</v>
          </cell>
        </row>
        <row r="8">
          <cell r="CA8">
            <v>11370.510378944247</v>
          </cell>
          <cell r="CB8">
            <v>11446.812496219727</v>
          </cell>
          <cell r="CD8">
            <v>43507</v>
          </cell>
          <cell r="CE8">
            <v>43880</v>
          </cell>
        </row>
        <row r="9">
          <cell r="CA9">
            <v>0.13705103789442472</v>
          </cell>
          <cell r="CB9">
            <v>6.9897775314059052E-2</v>
          </cell>
          <cell r="CD9">
            <v>43133</v>
          </cell>
          <cell r="CE9">
            <v>43880</v>
          </cell>
        </row>
      </sheetData>
      <sheetData sheetId="27"/>
      <sheetData sheetId="28"/>
      <sheetData sheetId="29"/>
      <sheetData sheetId="30">
        <row r="1">
          <cell r="L1">
            <v>45138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IPS FIA"/>
      <sheetName val="Herald"/>
      <sheetName val="HD"/>
      <sheetName val="K_HD"/>
      <sheetName val="K_HERALD"/>
      <sheetName val="S_HD"/>
      <sheetName val="HM"/>
      <sheetName val="K_HM"/>
      <sheetName val="S_HM"/>
      <sheetName val="DCP"/>
      <sheetName val="DCP1"/>
      <sheetName val="K_DCP"/>
      <sheetName val="S_DCP"/>
      <sheetName val="Michelangelo"/>
      <sheetName val="MICHI"/>
      <sheetName val="K_MICHI"/>
      <sheetName val="S_MICH"/>
      <sheetName val="ALC"/>
      <sheetName val="Alchemist"/>
      <sheetName val="Matador"/>
      <sheetName val="K_ALC"/>
      <sheetName val="S_ALC"/>
      <sheetName val="AUD"/>
      <sheetName val="Audas"/>
      <sheetName val="K_AUD"/>
      <sheetName val="S_AUD"/>
      <sheetName val="MONO"/>
      <sheetName val="Monolith"/>
      <sheetName val="K_MONO"/>
      <sheetName val="S_MONO"/>
      <sheetName val="EQ"/>
      <sheetName val="Equity"/>
      <sheetName val="K_EQ"/>
      <sheetName val="S_EQ"/>
      <sheetName val="Zile"/>
      <sheetName val="VUAN"/>
      <sheetName val="MRM"/>
      <sheetName val="Sheet1"/>
    </sheetNames>
    <sheetDataSet>
      <sheetData sheetId="0"/>
      <sheetData sheetId="1"/>
      <sheetData sheetId="2">
        <row r="1">
          <cell r="L1">
            <v>45107</v>
          </cell>
        </row>
      </sheetData>
      <sheetData sheetId="3"/>
      <sheetData sheetId="4"/>
      <sheetData sheetId="5"/>
      <sheetData sheetId="6">
        <row r="1">
          <cell r="L1">
            <v>45107</v>
          </cell>
        </row>
      </sheetData>
      <sheetData sheetId="7"/>
      <sheetData sheetId="8"/>
      <sheetData sheetId="9">
        <row r="1">
          <cell r="L1">
            <v>45107</v>
          </cell>
        </row>
      </sheetData>
      <sheetData sheetId="10"/>
      <sheetData sheetId="11"/>
      <sheetData sheetId="12"/>
      <sheetData sheetId="13"/>
      <sheetData sheetId="14">
        <row r="1">
          <cell r="L1">
            <v>45107</v>
          </cell>
        </row>
      </sheetData>
      <sheetData sheetId="15"/>
      <sheetData sheetId="16"/>
      <sheetData sheetId="17">
        <row r="2">
          <cell r="CA2">
            <v>6423.0949207952999</v>
          </cell>
        </row>
      </sheetData>
      <sheetData sheetId="18"/>
      <sheetData sheetId="19"/>
      <sheetData sheetId="20"/>
      <sheetData sheetId="21"/>
      <sheetData sheetId="22">
        <row r="1">
          <cell r="L1">
            <v>45107</v>
          </cell>
        </row>
      </sheetData>
      <sheetData sheetId="23"/>
      <sheetData sheetId="24"/>
      <sheetData sheetId="25"/>
      <sheetData sheetId="26">
        <row r="1">
          <cell r="L1">
            <v>45107</v>
          </cell>
        </row>
        <row r="2">
          <cell r="CA2">
            <v>8530.164107393055</v>
          </cell>
          <cell r="CB2">
            <v>5938.3143024032979</v>
          </cell>
        </row>
        <row r="3">
          <cell r="CA3">
            <v>-0.14698358926069455</v>
          </cell>
          <cell r="CB3">
            <v>-0.22939541252317364</v>
          </cell>
        </row>
        <row r="4">
          <cell r="CA4">
            <v>7403.5570766940327</v>
          </cell>
          <cell r="CB4">
            <v>7415.2706770525656</v>
          </cell>
          <cell r="CD4">
            <v>44412</v>
          </cell>
          <cell r="CE4">
            <v>44781</v>
          </cell>
        </row>
        <row r="5">
          <cell r="CA5">
            <v>-0.25964429233059666</v>
          </cell>
          <cell r="CB5">
            <v>-0.1388803406580148</v>
          </cell>
          <cell r="CD5">
            <v>44195</v>
          </cell>
          <cell r="CE5">
            <v>44932</v>
          </cell>
        </row>
        <row r="6">
          <cell r="CA6">
            <v>10175.997622867115</v>
          </cell>
          <cell r="CB6">
            <v>10431.714347777826</v>
          </cell>
          <cell r="CD6">
            <v>43193</v>
          </cell>
          <cell r="CE6">
            <v>43570</v>
          </cell>
        </row>
        <row r="7">
          <cell r="CA7">
            <v>1.7599762286711475E-2</v>
          </cell>
          <cell r="CB7">
            <v>2.1357642933063303E-2</v>
          </cell>
          <cell r="CD7">
            <v>42059</v>
          </cell>
          <cell r="CE7">
            <v>42796</v>
          </cell>
        </row>
        <row r="8">
          <cell r="CA8">
            <v>11370.510378944247</v>
          </cell>
          <cell r="CB8">
            <v>11445.218663510066</v>
          </cell>
          <cell r="CD8">
            <v>43507</v>
          </cell>
          <cell r="CE8">
            <v>43880</v>
          </cell>
        </row>
        <row r="9">
          <cell r="CA9">
            <v>0.13705103789442472</v>
          </cell>
          <cell r="CB9">
            <v>6.9823287440970994E-2</v>
          </cell>
          <cell r="CD9">
            <v>43132</v>
          </cell>
          <cell r="CE9">
            <v>43880</v>
          </cell>
        </row>
      </sheetData>
      <sheetData sheetId="27"/>
      <sheetData sheetId="28"/>
      <sheetData sheetId="29"/>
      <sheetData sheetId="30">
        <row r="1">
          <cell r="L1">
            <v>45107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IPS FIA"/>
      <sheetName val="Herald"/>
      <sheetName val="HD"/>
      <sheetName val="K_HD"/>
      <sheetName val="K_HERALD"/>
      <sheetName val="S_HD"/>
      <sheetName val="HM"/>
      <sheetName val="K_HM"/>
      <sheetName val="S_HM"/>
      <sheetName val="DCP"/>
      <sheetName val="DCP1"/>
      <sheetName val="K_DCP"/>
      <sheetName val="S_DCP"/>
      <sheetName val="Michelangelo"/>
      <sheetName val="MICHI"/>
      <sheetName val="K_MICHI"/>
      <sheetName val="S_MICH"/>
      <sheetName val="ALC"/>
      <sheetName val="Alchemist"/>
      <sheetName val="Matador"/>
      <sheetName val="K_ALC"/>
      <sheetName val="S_ALC"/>
      <sheetName val="AUD"/>
      <sheetName val="Audas"/>
      <sheetName val="K_AUD"/>
      <sheetName val="S_AUD"/>
      <sheetName val="MONO"/>
      <sheetName val="Monolith"/>
      <sheetName val="K_MONO"/>
      <sheetName val="S_MONO"/>
      <sheetName val="EQ"/>
      <sheetName val="Equity"/>
      <sheetName val="K_EQ"/>
      <sheetName val="S_EQ"/>
      <sheetName val="Zile"/>
      <sheetName val="VUAN"/>
      <sheetName val="MRM"/>
      <sheetName val="Sheet1"/>
      <sheetName val="Agri"/>
    </sheetNames>
    <sheetDataSet>
      <sheetData sheetId="0"/>
      <sheetData sheetId="1"/>
      <sheetData sheetId="2">
        <row r="1">
          <cell r="L1">
            <v>45077</v>
          </cell>
        </row>
      </sheetData>
      <sheetData sheetId="3"/>
      <sheetData sheetId="4"/>
      <sheetData sheetId="5"/>
      <sheetData sheetId="6">
        <row r="1">
          <cell r="L1">
            <v>45077</v>
          </cell>
        </row>
      </sheetData>
      <sheetData sheetId="7"/>
      <sheetData sheetId="8"/>
      <sheetData sheetId="9">
        <row r="1">
          <cell r="L1">
            <v>45077</v>
          </cell>
        </row>
      </sheetData>
      <sheetData sheetId="10"/>
      <sheetData sheetId="11"/>
      <sheetData sheetId="12"/>
      <sheetData sheetId="13"/>
      <sheetData sheetId="14">
        <row r="1">
          <cell r="L1">
            <v>45077</v>
          </cell>
        </row>
      </sheetData>
      <sheetData sheetId="15"/>
      <sheetData sheetId="16"/>
      <sheetData sheetId="17">
        <row r="2">
          <cell r="CA2">
            <v>6248.6360742931047</v>
          </cell>
        </row>
      </sheetData>
      <sheetData sheetId="18"/>
      <sheetData sheetId="19"/>
      <sheetData sheetId="20"/>
      <sheetData sheetId="21"/>
      <sheetData sheetId="22">
        <row r="1">
          <cell r="L1">
            <v>45077</v>
          </cell>
        </row>
      </sheetData>
      <sheetData sheetId="23"/>
      <sheetData sheetId="24"/>
      <sheetData sheetId="25"/>
      <sheetData sheetId="26">
        <row r="1">
          <cell r="L1">
            <v>45077</v>
          </cell>
        </row>
        <row r="2">
          <cell r="CA2">
            <v>8175.3089778422127</v>
          </cell>
          <cell r="CB2">
            <v>5938.5521284803417</v>
          </cell>
        </row>
        <row r="3">
          <cell r="CA3">
            <v>-0.18246910221577872</v>
          </cell>
          <cell r="CB3">
            <v>-0.22937998154211292</v>
          </cell>
        </row>
        <row r="4">
          <cell r="CA4">
            <v>7388.0014775300442</v>
          </cell>
          <cell r="CB4">
            <v>7344.2049109268992</v>
          </cell>
          <cell r="CD4">
            <v>44413</v>
          </cell>
          <cell r="CE4">
            <v>44778</v>
          </cell>
        </row>
        <row r="5">
          <cell r="CA5">
            <v>-0.2611998522469956</v>
          </cell>
          <cell r="CB5">
            <v>-0.14301663312950474</v>
          </cell>
          <cell r="CD5">
            <v>44200</v>
          </cell>
          <cell r="CE5">
            <v>44932</v>
          </cell>
        </row>
        <row r="6">
          <cell r="CA6">
            <v>10175.54066590852</v>
          </cell>
          <cell r="CB6">
            <v>10444.084981865009</v>
          </cell>
          <cell r="CD6">
            <v>42397</v>
          </cell>
          <cell r="CE6">
            <v>42766</v>
          </cell>
        </row>
        <row r="7">
          <cell r="CA7">
            <v>1.7554066590852038E-2</v>
          </cell>
          <cell r="CB7">
            <v>2.1963061067522549E-2</v>
          </cell>
          <cell r="CD7">
            <v>42347</v>
          </cell>
          <cell r="CE7">
            <v>43084</v>
          </cell>
        </row>
        <row r="8">
          <cell r="CA8">
            <v>11368.512460103055</v>
          </cell>
          <cell r="CB8">
            <v>11441.193269931562</v>
          </cell>
          <cell r="CD8">
            <v>43509</v>
          </cell>
          <cell r="CE8">
            <v>43880</v>
          </cell>
        </row>
        <row r="9">
          <cell r="CA9">
            <v>0.13685124601030541</v>
          </cell>
          <cell r="CB9">
            <v>6.9635137321673923E-2</v>
          </cell>
          <cell r="CD9">
            <v>43136</v>
          </cell>
          <cell r="CE9">
            <v>43880</v>
          </cell>
        </row>
      </sheetData>
      <sheetData sheetId="27"/>
      <sheetData sheetId="28"/>
      <sheetData sheetId="29"/>
      <sheetData sheetId="30">
        <row r="1">
          <cell r="L1">
            <v>45077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IPS FIA"/>
      <sheetName val="Herald"/>
      <sheetName val="HD"/>
      <sheetName val="K_HD"/>
      <sheetName val="K_HERALD"/>
      <sheetName val="S_HD"/>
      <sheetName val="HM"/>
      <sheetName val="K_HM"/>
      <sheetName val="S_HM"/>
      <sheetName val="DCP"/>
      <sheetName val="DCP1"/>
      <sheetName val="K_DCP"/>
      <sheetName val="S_DCP"/>
      <sheetName val="Michelangelo"/>
      <sheetName val="MICHI"/>
      <sheetName val="K_MICHI"/>
      <sheetName val="S_MICH"/>
      <sheetName val="ALC"/>
      <sheetName val="Alchemist"/>
      <sheetName val="Matador"/>
      <sheetName val="K_ALC"/>
      <sheetName val="S_ALC"/>
      <sheetName val="AUD"/>
      <sheetName val="Audas"/>
      <sheetName val="K_AUD"/>
      <sheetName val="S_AUD"/>
      <sheetName val="MONO"/>
      <sheetName val="Monolith"/>
      <sheetName val="K_MONO"/>
      <sheetName val="S_MONO"/>
      <sheetName val="EQ"/>
      <sheetName val="Equity"/>
      <sheetName val="K_EQ"/>
      <sheetName val="S_EQ"/>
      <sheetName val="Zile"/>
      <sheetName val="VUAN"/>
      <sheetName val="MRM"/>
      <sheetName val="Sheet1"/>
    </sheetNames>
    <sheetDataSet>
      <sheetData sheetId="0"/>
      <sheetData sheetId="1"/>
      <sheetData sheetId="2">
        <row r="1">
          <cell r="L1">
            <v>45044</v>
          </cell>
        </row>
      </sheetData>
      <sheetData sheetId="3"/>
      <sheetData sheetId="4"/>
      <sheetData sheetId="5"/>
      <sheetData sheetId="6">
        <row r="1">
          <cell r="L1">
            <v>45044</v>
          </cell>
        </row>
      </sheetData>
      <sheetData sheetId="7"/>
      <sheetData sheetId="8"/>
      <sheetData sheetId="9">
        <row r="1">
          <cell r="L1">
            <v>45044</v>
          </cell>
        </row>
      </sheetData>
      <sheetData sheetId="10"/>
      <sheetData sheetId="11"/>
      <sheetData sheetId="12"/>
      <sheetData sheetId="13"/>
      <sheetData sheetId="14">
        <row r="1">
          <cell r="L1">
            <v>45044</v>
          </cell>
        </row>
      </sheetData>
      <sheetData sheetId="15"/>
      <sheetData sheetId="16"/>
      <sheetData sheetId="17">
        <row r="2">
          <cell r="CA2">
            <v>6243.7695004593252</v>
          </cell>
        </row>
      </sheetData>
      <sheetData sheetId="18"/>
      <sheetData sheetId="19"/>
      <sheetData sheetId="20"/>
      <sheetData sheetId="21"/>
      <sheetData sheetId="22">
        <row r="1">
          <cell r="L1">
            <v>45044</v>
          </cell>
        </row>
      </sheetData>
      <sheetData sheetId="23"/>
      <sheetData sheetId="24"/>
      <sheetData sheetId="25"/>
      <sheetData sheetId="26">
        <row r="1">
          <cell r="L1">
            <v>45044</v>
          </cell>
        </row>
        <row r="2">
          <cell r="CA2">
            <v>7688.3621632264858</v>
          </cell>
          <cell r="CB2">
            <v>5941.1396610926349</v>
          </cell>
        </row>
        <row r="3">
          <cell r="CA3">
            <v>-0.23116378367735135</v>
          </cell>
          <cell r="CB3">
            <v>-0.22921211341299386</v>
          </cell>
        </row>
        <row r="4">
          <cell r="CA4">
            <v>7388.2911073349005</v>
          </cell>
          <cell r="CB4">
            <v>7376.3720165661189</v>
          </cell>
          <cell r="CD4">
            <v>44413</v>
          </cell>
          <cell r="CE4">
            <v>44777</v>
          </cell>
        </row>
        <row r="5">
          <cell r="CA5">
            <v>-0.26117088926650989</v>
          </cell>
          <cell r="CB5">
            <v>-0.14114191995614789</v>
          </cell>
          <cell r="CD5">
            <v>44200</v>
          </cell>
          <cell r="CE5">
            <v>44929</v>
          </cell>
        </row>
        <row r="6">
          <cell r="CA6">
            <v>10196.274948208775</v>
          </cell>
          <cell r="CB6">
            <v>10465.240043722939</v>
          </cell>
          <cell r="CD6">
            <v>43173</v>
          </cell>
          <cell r="CE6">
            <v>43545</v>
          </cell>
        </row>
        <row r="7">
          <cell r="CA7">
            <v>1.9627494820877563E-2</v>
          </cell>
          <cell r="CB7">
            <v>2.2997558341315782E-2</v>
          </cell>
          <cell r="CD7">
            <v>42233</v>
          </cell>
          <cell r="CE7">
            <v>42965</v>
          </cell>
        </row>
        <row r="8">
          <cell r="CA8">
            <v>11368.37778639739</v>
          </cell>
          <cell r="CB8">
            <v>11463.194576145601</v>
          </cell>
          <cell r="CD8">
            <v>43514</v>
          </cell>
          <cell r="CE8">
            <v>43882</v>
          </cell>
        </row>
        <row r="9">
          <cell r="CA9">
            <v>0.13683777863973901</v>
          </cell>
          <cell r="CB9">
            <v>7.0663092487342594E-2</v>
          </cell>
          <cell r="CD9">
            <v>43143</v>
          </cell>
          <cell r="CE9">
            <v>43882</v>
          </cell>
        </row>
      </sheetData>
      <sheetData sheetId="27"/>
      <sheetData sheetId="28"/>
      <sheetData sheetId="29"/>
      <sheetData sheetId="30">
        <row r="1">
          <cell r="L1">
            <v>45044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IPS FIA"/>
      <sheetName val="Herald"/>
      <sheetName val="HD"/>
      <sheetName val="K_HD"/>
      <sheetName val="K_HERALD"/>
      <sheetName val="S_HD"/>
      <sheetName val="HM"/>
      <sheetName val="K_HM"/>
      <sheetName val="S_HM"/>
      <sheetName val="DCP"/>
      <sheetName val="DCP1"/>
      <sheetName val="K_DCP"/>
      <sheetName val="S_DCP"/>
      <sheetName val="Michelangelo"/>
      <sheetName val="MICHI"/>
      <sheetName val="K_MICHI"/>
      <sheetName val="S_MICH"/>
      <sheetName val="ALC"/>
      <sheetName val="Alchemist"/>
      <sheetName val="Matador"/>
      <sheetName val="K_ALC"/>
      <sheetName val="S_ALC"/>
      <sheetName val="AUD"/>
      <sheetName val="Audas"/>
      <sheetName val="K_AUD"/>
      <sheetName val="S_AUD"/>
      <sheetName val="MONO"/>
      <sheetName val="Monolith"/>
      <sheetName val="K_MONO"/>
      <sheetName val="S_MONO"/>
      <sheetName val="EQ"/>
      <sheetName val="Equity"/>
      <sheetName val="K_EQ"/>
      <sheetName val="S_EQ"/>
      <sheetName val="Zile"/>
      <sheetName val="VUAN"/>
      <sheetName val="MRM"/>
      <sheetName val="Sheet1"/>
    </sheetNames>
    <sheetDataSet>
      <sheetData sheetId="0"/>
      <sheetData sheetId="1"/>
      <sheetData sheetId="2">
        <row r="1">
          <cell r="L1">
            <v>45016</v>
          </cell>
        </row>
      </sheetData>
      <sheetData sheetId="3"/>
      <sheetData sheetId="4"/>
      <sheetData sheetId="5"/>
      <sheetData sheetId="6">
        <row r="1">
          <cell r="L1">
            <v>45016</v>
          </cell>
        </row>
      </sheetData>
      <sheetData sheetId="7"/>
      <sheetData sheetId="8"/>
      <sheetData sheetId="9">
        <row r="1">
          <cell r="L1">
            <v>45016</v>
          </cell>
        </row>
      </sheetData>
      <sheetData sheetId="10"/>
      <sheetData sheetId="11"/>
      <sheetData sheetId="12"/>
      <sheetData sheetId="13"/>
      <sheetData sheetId="14">
        <row r="1">
          <cell r="L1">
            <v>45016</v>
          </cell>
        </row>
      </sheetData>
      <sheetData sheetId="15"/>
      <sheetData sheetId="16"/>
      <sheetData sheetId="17">
        <row r="2">
          <cell r="CA2">
            <v>6246.2914856383422</v>
          </cell>
        </row>
      </sheetData>
      <sheetData sheetId="18"/>
      <sheetData sheetId="19"/>
      <sheetData sheetId="20"/>
      <sheetData sheetId="21"/>
      <sheetData sheetId="22">
        <row r="1">
          <cell r="L1">
            <v>45016</v>
          </cell>
        </row>
      </sheetData>
      <sheetData sheetId="23"/>
      <sheetData sheetId="24"/>
      <sheetData sheetId="25"/>
      <sheetData sheetId="26">
        <row r="1">
          <cell r="L1">
            <v>45016</v>
          </cell>
        </row>
        <row r="2">
          <cell r="CA2">
            <v>7688.1728656563864</v>
          </cell>
          <cell r="CB2">
            <v>5942.3994470527014</v>
          </cell>
        </row>
        <row r="3">
          <cell r="CA3">
            <v>-0.23118271343436136</v>
          </cell>
          <cell r="CB3">
            <v>-0.22913039708049843</v>
          </cell>
        </row>
        <row r="4">
          <cell r="CA4">
            <v>7388.2911073349005</v>
          </cell>
          <cell r="CB4">
            <v>7368.7153638991495</v>
          </cell>
          <cell r="CD4">
            <v>44413</v>
          </cell>
          <cell r="CE4">
            <v>44777</v>
          </cell>
        </row>
        <row r="5">
          <cell r="CA5">
            <v>-0.26117088926650989</v>
          </cell>
          <cell r="CB5">
            <v>-0.14158778177968889</v>
          </cell>
          <cell r="CD5">
            <v>44201</v>
          </cell>
          <cell r="CE5">
            <v>44931</v>
          </cell>
        </row>
        <row r="6">
          <cell r="CA6">
            <v>10219.037844462748</v>
          </cell>
          <cell r="CB6">
            <v>10484.104167155738</v>
          </cell>
          <cell r="CD6">
            <v>43187</v>
          </cell>
          <cell r="CE6">
            <v>43559</v>
          </cell>
        </row>
        <row r="7">
          <cell r="CA7">
            <v>2.1903784446274763E-2</v>
          </cell>
          <cell r="CB7">
            <v>2.3919145594794244E-2</v>
          </cell>
          <cell r="CD7">
            <v>43635</v>
          </cell>
          <cell r="CE7">
            <v>44375</v>
          </cell>
        </row>
        <row r="8">
          <cell r="CA8">
            <v>11368.37778639739</v>
          </cell>
          <cell r="CB8">
            <v>11453.456203282954</v>
          </cell>
          <cell r="CD8">
            <v>43514</v>
          </cell>
          <cell r="CE8">
            <v>43882</v>
          </cell>
        </row>
        <row r="9">
          <cell r="CA9">
            <v>0.13683777863973901</v>
          </cell>
          <cell r="CB9">
            <v>7.0208213539914688E-2</v>
          </cell>
          <cell r="CD9">
            <v>43143</v>
          </cell>
          <cell r="CE9">
            <v>43885</v>
          </cell>
        </row>
      </sheetData>
      <sheetData sheetId="27"/>
      <sheetData sheetId="28"/>
      <sheetData sheetId="29"/>
      <sheetData sheetId="30">
        <row r="1">
          <cell r="L1">
            <v>45016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IPS FIA"/>
      <sheetName val="Herald"/>
      <sheetName val="HD"/>
      <sheetName val="K_HD"/>
      <sheetName val="K_HERALD"/>
      <sheetName val="S_HD"/>
      <sheetName val="HM"/>
      <sheetName val="K_HM"/>
      <sheetName val="S_HM"/>
      <sheetName val="DCP"/>
      <sheetName val="DCP1"/>
      <sheetName val="K_DCP"/>
      <sheetName val="S_DCP"/>
      <sheetName val="Michelangelo"/>
      <sheetName val="MICHI"/>
      <sheetName val="K_MICHI"/>
      <sheetName val="S_MICH"/>
      <sheetName val="ALC"/>
      <sheetName val="Alchemist"/>
      <sheetName val="Matador"/>
      <sheetName val="K_ALC"/>
      <sheetName val="S_ALC"/>
      <sheetName val="AUD"/>
      <sheetName val="Audas"/>
      <sheetName val="K_AUD"/>
      <sheetName val="S_AUD"/>
      <sheetName val="MONO"/>
      <sheetName val="Monolith"/>
      <sheetName val="K_MONO"/>
      <sheetName val="S_MONO"/>
      <sheetName val="EQ"/>
      <sheetName val="Equity"/>
      <sheetName val="K_EQ"/>
      <sheetName val="S_EQ"/>
      <sheetName val="Zile"/>
      <sheetName val="VUAN"/>
      <sheetName val="MRM"/>
      <sheetName val="Sheet1"/>
    </sheetNames>
    <sheetDataSet>
      <sheetData sheetId="0"/>
      <sheetData sheetId="1"/>
      <sheetData sheetId="2">
        <row r="1">
          <cell r="L1">
            <v>44985</v>
          </cell>
        </row>
      </sheetData>
      <sheetData sheetId="3"/>
      <sheetData sheetId="4"/>
      <sheetData sheetId="5"/>
      <sheetData sheetId="6">
        <row r="1">
          <cell r="L1">
            <v>44985</v>
          </cell>
        </row>
      </sheetData>
      <sheetData sheetId="7"/>
      <sheetData sheetId="8"/>
      <sheetData sheetId="9">
        <row r="1">
          <cell r="L1">
            <v>44985</v>
          </cell>
        </row>
      </sheetData>
      <sheetData sheetId="10"/>
      <sheetData sheetId="11"/>
      <sheetData sheetId="12"/>
      <sheetData sheetId="13"/>
      <sheetData sheetId="14">
        <row r="1">
          <cell r="L1">
            <v>44985</v>
          </cell>
        </row>
      </sheetData>
      <sheetData sheetId="15"/>
      <sheetData sheetId="16"/>
      <sheetData sheetId="17">
        <row r="2">
          <cell r="CA2">
            <v>6186.7406630729647</v>
          </cell>
        </row>
      </sheetData>
      <sheetData sheetId="18"/>
      <sheetData sheetId="19"/>
      <sheetData sheetId="20"/>
      <sheetData sheetId="21"/>
      <sheetData sheetId="22">
        <row r="1">
          <cell r="L1">
            <v>44985</v>
          </cell>
        </row>
      </sheetData>
      <sheetData sheetId="23"/>
      <sheetData sheetId="24"/>
      <sheetData sheetId="25"/>
      <sheetData sheetId="26">
        <row r="1">
          <cell r="L1">
            <v>44985</v>
          </cell>
        </row>
        <row r="2">
          <cell r="CA2">
            <v>7698.1799719360233</v>
          </cell>
          <cell r="CB2">
            <v>5943.2483843827595</v>
          </cell>
        </row>
        <row r="3">
          <cell r="CA3">
            <v>-0.23018200280639767</v>
          </cell>
          <cell r="CB3">
            <v>-0.22907533543265335</v>
          </cell>
        </row>
        <row r="4">
          <cell r="CA4">
            <v>7388.2911073349005</v>
          </cell>
          <cell r="CB4">
            <v>7368.7153638991495</v>
          </cell>
          <cell r="CD4">
            <v>44413</v>
          </cell>
          <cell r="CE4">
            <v>44777</v>
          </cell>
        </row>
        <row r="5">
          <cell r="CA5">
            <v>-0.26117088926650989</v>
          </cell>
          <cell r="CB5">
            <v>-0.14158778177968889</v>
          </cell>
          <cell r="CD5">
            <v>44201</v>
          </cell>
          <cell r="CE5">
            <v>44931</v>
          </cell>
        </row>
        <row r="6">
          <cell r="CA6">
            <v>10231.721665736277</v>
          </cell>
          <cell r="CB6">
            <v>10499.311783376412</v>
          </cell>
          <cell r="CD6">
            <v>42446</v>
          </cell>
          <cell r="CE6">
            <v>42814</v>
          </cell>
        </row>
        <row r="7">
          <cell r="CA7">
            <v>2.3172166573627667E-2</v>
          </cell>
          <cell r="CB7">
            <v>2.4661494513013027E-2</v>
          </cell>
          <cell r="CD7">
            <v>43251</v>
          </cell>
          <cell r="CE7">
            <v>43997</v>
          </cell>
        </row>
        <row r="8">
          <cell r="CA8">
            <v>11368.37778639739</v>
          </cell>
          <cell r="CB8">
            <v>11453.456203282954</v>
          </cell>
          <cell r="CD8">
            <v>43514</v>
          </cell>
          <cell r="CE8">
            <v>43882</v>
          </cell>
        </row>
        <row r="9">
          <cell r="CA9">
            <v>0.13683777863973901</v>
          </cell>
          <cell r="CB9">
            <v>7.0208213539914688E-2</v>
          </cell>
          <cell r="CD9">
            <v>43143</v>
          </cell>
          <cell r="CE9">
            <v>43885</v>
          </cell>
        </row>
      </sheetData>
      <sheetData sheetId="27"/>
      <sheetData sheetId="28"/>
      <sheetData sheetId="29"/>
      <sheetData sheetId="30">
        <row r="1">
          <cell r="L1">
            <v>44985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Prezentare"/>
      <sheetName val="PRIIPs"/>
      <sheetName val="HD"/>
      <sheetName val="K_HD"/>
      <sheetName val="S_HD"/>
      <sheetName val="HM"/>
      <sheetName val="K_HM"/>
      <sheetName val="S_HM"/>
      <sheetName val="DCP"/>
      <sheetName val="K_DCP"/>
      <sheetName val="S_DCP"/>
      <sheetName val="MICHI"/>
      <sheetName val="K_MICHI"/>
      <sheetName val="S_MICH"/>
      <sheetName val="ALC"/>
      <sheetName val="K_ALC"/>
      <sheetName val="S_ALC"/>
      <sheetName val="AUD"/>
      <sheetName val="K_AUD"/>
      <sheetName val="S_AUD"/>
      <sheetName val="MONO"/>
      <sheetName val="K_MONO"/>
      <sheetName val="S_MONO"/>
      <sheetName val="EQ"/>
      <sheetName val="K_EQ"/>
      <sheetName val="S_EQ"/>
      <sheetName val="Days"/>
      <sheetName val="Zile"/>
      <sheetName val="VUAN"/>
      <sheetName val="AGRI"/>
      <sheetName val="K_AGRI"/>
      <sheetName val="Sheet1"/>
    </sheetNames>
    <sheetDataSet>
      <sheetData sheetId="0"/>
      <sheetData sheetId="1"/>
      <sheetData sheetId="2"/>
      <sheetData sheetId="3">
        <row r="2">
          <cell r="CA2">
            <v>8185.1389976064256</v>
          </cell>
        </row>
      </sheetData>
      <sheetData sheetId="4"/>
      <sheetData sheetId="5"/>
      <sheetData sheetId="6">
        <row r="2">
          <cell r="CA2">
            <v>4602.4018385378286</v>
          </cell>
        </row>
      </sheetData>
      <sheetData sheetId="7"/>
      <sheetData sheetId="8"/>
      <sheetData sheetId="9">
        <row r="2">
          <cell r="CA2">
            <v>6076.8903824122954</v>
          </cell>
        </row>
      </sheetData>
      <sheetData sheetId="10"/>
      <sheetData sheetId="11"/>
      <sheetData sheetId="12">
        <row r="2">
          <cell r="CA2">
            <v>7637.6597263058939</v>
          </cell>
        </row>
      </sheetData>
      <sheetData sheetId="13"/>
      <sheetData sheetId="14"/>
      <sheetData sheetId="15">
        <row r="2">
          <cell r="CA2">
            <v>6426.6748378784105</v>
          </cell>
        </row>
      </sheetData>
      <sheetData sheetId="16"/>
      <sheetData sheetId="17"/>
      <sheetData sheetId="18">
        <row r="2">
          <cell r="CA2">
            <v>2321.6274711502247</v>
          </cell>
        </row>
      </sheetData>
      <sheetData sheetId="19"/>
      <sheetData sheetId="20"/>
      <sheetData sheetId="21">
        <row r="2">
          <cell r="CA2">
            <v>8685.0461161028088</v>
          </cell>
          <cell r="CB2">
            <v>5949.446795206497</v>
          </cell>
        </row>
        <row r="3">
          <cell r="CA3">
            <v>-0.13149538838971908</v>
          </cell>
          <cell r="CB3">
            <v>-0.22867342874716834</v>
          </cell>
        </row>
        <row r="4">
          <cell r="CA4">
            <v>7741.6240645997077</v>
          </cell>
          <cell r="CB4">
            <v>7233.7323361082936</v>
          </cell>
        </row>
        <row r="5">
          <cell r="CA5">
            <v>-0.22583759354002919</v>
          </cell>
          <cell r="CB5">
            <v>-0.14948648828438393</v>
          </cell>
        </row>
        <row r="6">
          <cell r="CA6">
            <v>10095.854568080944</v>
          </cell>
          <cell r="CB6">
            <v>10256.707152407706</v>
          </cell>
        </row>
        <row r="7">
          <cell r="CA7">
            <v>9.5854568080943371E-3</v>
          </cell>
          <cell r="CB7">
            <v>1.2754025042986727E-2</v>
          </cell>
        </row>
        <row r="8">
          <cell r="CA8">
            <v>11456.316028466697</v>
          </cell>
          <cell r="CB8">
            <v>11550.539012366935</v>
          </cell>
        </row>
        <row r="9">
          <cell r="CA9">
            <v>0.14563160284666971</v>
          </cell>
          <cell r="CB9">
            <v>7.4734339842499553E-2</v>
          </cell>
        </row>
      </sheetData>
      <sheetData sheetId="22"/>
      <sheetData sheetId="23"/>
      <sheetData sheetId="24">
        <row r="2">
          <cell r="CA2">
            <v>7127.5627176910857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IPS FIA"/>
      <sheetName val="Herald"/>
      <sheetName val="HD"/>
      <sheetName val="K_HD"/>
      <sheetName val="K_HERALD"/>
      <sheetName val="S_HD"/>
      <sheetName val="HM"/>
      <sheetName val="K_HM"/>
      <sheetName val="S_HM"/>
      <sheetName val="DCP"/>
      <sheetName val="DCP1"/>
      <sheetName val="K_DCP"/>
      <sheetName val="S_DCP"/>
      <sheetName val="Michelangelo"/>
      <sheetName val="MICHI"/>
      <sheetName val="K_MICHI"/>
      <sheetName val="S_MICH"/>
      <sheetName val="ALC"/>
      <sheetName val="Alchemist"/>
      <sheetName val="Matador"/>
      <sheetName val="K_ALC"/>
      <sheetName val="S_ALC"/>
      <sheetName val="AUD"/>
      <sheetName val="Audas"/>
      <sheetName val="K_AUD"/>
      <sheetName val="S_AUD"/>
      <sheetName val="MONO"/>
      <sheetName val="Monolith"/>
      <sheetName val="K_MONO"/>
      <sheetName val="S_MONO"/>
      <sheetName val="EQ"/>
      <sheetName val="Equity"/>
      <sheetName val="K_EQ"/>
      <sheetName val="S_EQ"/>
      <sheetName val="Zile"/>
      <sheetName val="VUAN"/>
      <sheetName val="K_AGRI"/>
      <sheetName val="MRM"/>
      <sheetName val="Sheet1"/>
    </sheetNames>
    <sheetDataSet>
      <sheetData sheetId="0"/>
      <sheetData sheetId="1"/>
      <sheetData sheetId="2">
        <row r="2">
          <cell r="CA2">
            <v>616.70593816566179</v>
          </cell>
        </row>
      </sheetData>
      <sheetData sheetId="3"/>
      <sheetData sheetId="4"/>
      <sheetData sheetId="5"/>
      <sheetData sheetId="6">
        <row r="2">
          <cell r="CA2">
            <v>8125.5808994286926</v>
          </cell>
        </row>
      </sheetData>
      <sheetData sheetId="7"/>
      <sheetData sheetId="8"/>
      <sheetData sheetId="9">
        <row r="2">
          <cell r="CA2">
            <v>7920.757458058406</v>
          </cell>
        </row>
      </sheetData>
      <sheetData sheetId="10"/>
      <sheetData sheetId="11"/>
      <sheetData sheetId="12"/>
      <sheetData sheetId="13"/>
      <sheetData sheetId="14">
        <row r="2">
          <cell r="CA2">
            <v>7470.1802559274256</v>
          </cell>
        </row>
      </sheetData>
      <sheetData sheetId="15"/>
      <sheetData sheetId="16"/>
      <sheetData sheetId="17">
        <row r="2">
          <cell r="CA2">
            <v>7788.5544975110388</v>
          </cell>
        </row>
      </sheetData>
      <sheetData sheetId="18"/>
      <sheetData sheetId="19"/>
      <sheetData sheetId="20"/>
      <sheetData sheetId="21"/>
      <sheetData sheetId="22">
        <row r="2">
          <cell r="CA2">
            <v>3385.8077644261539</v>
          </cell>
        </row>
      </sheetData>
      <sheetData sheetId="23"/>
      <sheetData sheetId="24"/>
      <sheetData sheetId="25"/>
      <sheetData sheetId="26">
        <row r="2">
          <cell r="CA2">
            <v>8689.4367020321988</v>
          </cell>
          <cell r="CB2">
            <v>5951.8511373637884</v>
          </cell>
        </row>
        <row r="3">
          <cell r="CA3">
            <v>-0.13105632979678017</v>
          </cell>
          <cell r="CB3">
            <v>-0.22851758689106927</v>
          </cell>
        </row>
        <row r="4">
          <cell r="CA4">
            <v>7356.6742009130166</v>
          </cell>
          <cell r="CB4">
            <v>7383.2975581007413</v>
          </cell>
          <cell r="CD4">
            <v>44425</v>
          </cell>
          <cell r="CE4">
            <v>44778</v>
          </cell>
        </row>
        <row r="5">
          <cell r="CA5">
            <v>-0.26433257990869835</v>
          </cell>
          <cell r="CB5">
            <v>-0.14073883143128474</v>
          </cell>
          <cell r="CD5">
            <v>44201</v>
          </cell>
          <cell r="CE5">
            <v>44916</v>
          </cell>
        </row>
        <row r="6">
          <cell r="CA6">
            <v>10181.990816730093</v>
          </cell>
          <cell r="CB6">
            <v>10228.432340047455</v>
          </cell>
          <cell r="CD6">
            <v>43899</v>
          </cell>
          <cell r="CE6">
            <v>44258</v>
          </cell>
        </row>
        <row r="7">
          <cell r="CA7">
            <v>1.8199081673009244E-2</v>
          </cell>
          <cell r="CB7">
            <v>1.1357124859831869E-2</v>
          </cell>
          <cell r="CD7">
            <v>42489</v>
          </cell>
          <cell r="CE7">
            <v>43217</v>
          </cell>
        </row>
        <row r="8">
          <cell r="CA8">
            <v>11402.364444337327</v>
          </cell>
          <cell r="CB8">
            <v>11457.38855670006</v>
          </cell>
          <cell r="CD8">
            <v>43521</v>
          </cell>
          <cell r="CE8">
            <v>43880</v>
          </cell>
        </row>
        <row r="9">
          <cell r="CA9">
            <v>0.14023644443373262</v>
          </cell>
          <cell r="CB9">
            <v>7.0391916855693459E-2</v>
          </cell>
          <cell r="CD9">
            <v>43152</v>
          </cell>
          <cell r="CE9">
            <v>43880</v>
          </cell>
        </row>
      </sheetData>
      <sheetData sheetId="27"/>
      <sheetData sheetId="28"/>
      <sheetData sheetId="29"/>
      <sheetData sheetId="30">
        <row r="2">
          <cell r="CA2">
            <v>7968.1124962411304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Prezentare"/>
      <sheetName val="PRIIPs"/>
      <sheetName val="HD"/>
      <sheetName val="K_HD"/>
      <sheetName val="S_HD"/>
      <sheetName val="HM"/>
      <sheetName val="K_HM"/>
      <sheetName val="S_HM"/>
      <sheetName val="DCP"/>
      <sheetName val="K_DCP"/>
      <sheetName val="S_DCP"/>
      <sheetName val="MICHI"/>
      <sheetName val="K_MICHI"/>
      <sheetName val="S_MICH"/>
      <sheetName val="ALC"/>
      <sheetName val="K_ALC"/>
      <sheetName val="S_ALC"/>
      <sheetName val="AUD"/>
      <sheetName val="K_AUD"/>
      <sheetName val="S_AUD"/>
      <sheetName val="MONO"/>
      <sheetName val="K_MONO"/>
      <sheetName val="S_MONO"/>
      <sheetName val="EQ"/>
      <sheetName val="K_EQ"/>
      <sheetName val="S_EQ"/>
      <sheetName val="Days"/>
      <sheetName val="Zile"/>
      <sheetName val="VUAN"/>
      <sheetName val="AGRI"/>
      <sheetName val="K_AGRI"/>
      <sheetName val="Sheet1"/>
    </sheetNames>
    <sheetDataSet>
      <sheetData sheetId="0"/>
      <sheetData sheetId="1"/>
      <sheetData sheetId="2"/>
      <sheetData sheetId="3">
        <row r="2">
          <cell r="CA2">
            <v>8470.5210625671007</v>
          </cell>
        </row>
      </sheetData>
      <sheetData sheetId="4"/>
      <sheetData sheetId="5"/>
      <sheetData sheetId="6">
        <row r="2">
          <cell r="CA2">
            <v>4601.9591413082226</v>
          </cell>
        </row>
      </sheetData>
      <sheetData sheetId="7"/>
      <sheetData sheetId="8"/>
      <sheetData sheetId="9">
        <row r="2">
          <cell r="CA2">
            <v>6075.8879416993841</v>
          </cell>
        </row>
      </sheetData>
      <sheetData sheetId="10"/>
      <sheetData sheetId="11"/>
      <sheetData sheetId="12">
        <row r="2">
          <cell r="CA2">
            <v>7637.7548508420614</v>
          </cell>
        </row>
      </sheetData>
      <sheetData sheetId="13"/>
      <sheetData sheetId="14"/>
      <sheetData sheetId="15">
        <row r="2">
          <cell r="CA2">
            <v>6423.5275720883874</v>
          </cell>
        </row>
      </sheetData>
      <sheetData sheetId="16"/>
      <sheetData sheetId="17"/>
      <sheetData sheetId="18">
        <row r="2">
          <cell r="CA2">
            <v>2319.4130463753781</v>
          </cell>
        </row>
      </sheetData>
      <sheetData sheetId="19"/>
      <sheetData sheetId="20"/>
      <sheetData sheetId="21">
        <row r="2">
          <cell r="CA2">
            <v>8684.5076149868401</v>
          </cell>
          <cell r="CB2">
            <v>5949.1602517221581</v>
          </cell>
        </row>
        <row r="3">
          <cell r="CA3">
            <v>-0.13154923850131595</v>
          </cell>
          <cell r="CB3">
            <v>-0.228692003689696</v>
          </cell>
        </row>
        <row r="4">
          <cell r="CA4">
            <v>7793.4792192225086</v>
          </cell>
          <cell r="CB4">
            <v>7245.8229865955745</v>
          </cell>
        </row>
        <row r="5">
          <cell r="CA5">
            <v>-0.22065207807774911</v>
          </cell>
          <cell r="CB5">
            <v>-0.14877599971596345</v>
          </cell>
        </row>
        <row r="6">
          <cell r="CA6">
            <v>10073.105624045718</v>
          </cell>
          <cell r="CB6">
            <v>10246.892465560144</v>
          </cell>
        </row>
        <row r="7">
          <cell r="CA7">
            <v>7.310562404571847E-3</v>
          </cell>
          <cell r="CB7">
            <v>1.2269354745076955E-2</v>
          </cell>
        </row>
        <row r="8">
          <cell r="CA8">
            <v>11333.077087184911</v>
          </cell>
          <cell r="CB8">
            <v>11674.772215564935</v>
          </cell>
        </row>
        <row r="9">
          <cell r="CA9">
            <v>0.13330770871849104</v>
          </cell>
          <cell r="CB9">
            <v>8.0498598590712511E-2</v>
          </cell>
        </row>
      </sheetData>
      <sheetData sheetId="22"/>
      <sheetData sheetId="23"/>
      <sheetData sheetId="24">
        <row r="2">
          <cell r="CA2">
            <v>6543.6249650662494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Prezentare"/>
      <sheetName val="PRIIPs"/>
      <sheetName val="HD"/>
      <sheetName val="K_HD"/>
      <sheetName val="S_HD"/>
      <sheetName val="HM"/>
      <sheetName val="K_HM"/>
      <sheetName val="S_HM"/>
      <sheetName val="DCP"/>
      <sheetName val="K_DCP"/>
      <sheetName val="S_DCP"/>
      <sheetName val="MICHI"/>
      <sheetName val="K_MICHI"/>
      <sheetName val="S_MICH"/>
      <sheetName val="ALC"/>
      <sheetName val="K_ALC"/>
      <sheetName val="S_ALC"/>
      <sheetName val="AUD"/>
      <sheetName val="K_AUD"/>
      <sheetName val="S_AUD"/>
      <sheetName val="MONO"/>
      <sheetName val="K_MONO"/>
      <sheetName val="S_MONO"/>
      <sheetName val="EQ"/>
      <sheetName val="K_EQ"/>
      <sheetName val="S_EQ"/>
      <sheetName val="Days"/>
      <sheetName val="Zile"/>
      <sheetName val="VUAN"/>
      <sheetName val="AGRI"/>
      <sheetName val="K_AGRI"/>
      <sheetName val="Sheet1"/>
    </sheetNames>
    <sheetDataSet>
      <sheetData sheetId="0"/>
      <sheetData sheetId="1"/>
      <sheetData sheetId="2"/>
      <sheetData sheetId="3">
        <row r="2">
          <cell r="CA2">
            <v>8346.3824473102759</v>
          </cell>
        </row>
      </sheetData>
      <sheetData sheetId="4"/>
      <sheetData sheetId="5"/>
      <sheetData sheetId="6">
        <row r="2">
          <cell r="CA2">
            <v>4594.2364146173804</v>
          </cell>
        </row>
      </sheetData>
      <sheetData sheetId="7"/>
      <sheetData sheetId="8"/>
      <sheetData sheetId="9">
        <row r="2">
          <cell r="CA2">
            <v>6069.5422413930009</v>
          </cell>
        </row>
      </sheetData>
      <sheetData sheetId="10"/>
      <sheetData sheetId="11"/>
      <sheetData sheetId="12">
        <row r="2">
          <cell r="CA2">
            <v>7633.9620880137354</v>
          </cell>
        </row>
      </sheetData>
      <sheetData sheetId="13"/>
      <sheetData sheetId="14"/>
      <sheetData sheetId="15">
        <row r="2">
          <cell r="CA2">
            <v>6417.3611247168465</v>
          </cell>
        </row>
      </sheetData>
      <sheetData sheetId="16"/>
      <sheetData sheetId="17"/>
      <sheetData sheetId="18">
        <row r="2">
          <cell r="CA2">
            <v>2306.3084093132957</v>
          </cell>
        </row>
      </sheetData>
      <sheetData sheetId="19"/>
      <sheetData sheetId="20"/>
      <sheetData sheetId="21">
        <row r="2">
          <cell r="CA2">
            <v>8852.1432933299675</v>
          </cell>
          <cell r="CB2">
            <v>5949.1912484767427</v>
          </cell>
        </row>
        <row r="3">
          <cell r="CA3">
            <v>-0.11478567066700329</v>
          </cell>
          <cell r="CB3">
            <v>-0.22868999432933956</v>
          </cell>
        </row>
        <row r="4">
          <cell r="CA4">
            <v>7793.4792192225086</v>
          </cell>
          <cell r="CB4">
            <v>7245.8229865955745</v>
          </cell>
        </row>
        <row r="5">
          <cell r="CA5">
            <v>-0.22065207807774911</v>
          </cell>
          <cell r="CB5">
            <v>-0.14877599971596345</v>
          </cell>
        </row>
        <row r="6">
          <cell r="CA6">
            <v>10073.105624045718</v>
          </cell>
          <cell r="CB6">
            <v>10246.892465560144</v>
          </cell>
        </row>
        <row r="7">
          <cell r="CA7">
            <v>7.310562404571847E-3</v>
          </cell>
          <cell r="CB7">
            <v>1.2269354745076955E-2</v>
          </cell>
        </row>
        <row r="8">
          <cell r="CA8">
            <v>11333.077087184911</v>
          </cell>
          <cell r="CB8">
            <v>11674.772215564935</v>
          </cell>
        </row>
        <row r="9">
          <cell r="CA9">
            <v>0.13330770871849104</v>
          </cell>
          <cell r="CB9">
            <v>8.0498598590712511E-2</v>
          </cell>
        </row>
      </sheetData>
      <sheetData sheetId="22"/>
      <sheetData sheetId="23"/>
      <sheetData sheetId="24">
        <row r="2">
          <cell r="CA2">
            <v>7112.1234876889248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Prezentare"/>
      <sheetName val="PRIIPs"/>
      <sheetName val="HD"/>
      <sheetName val="K_HD"/>
      <sheetName val="S_HD"/>
      <sheetName val="HM"/>
      <sheetName val="K_HM"/>
      <sheetName val="S_HM"/>
      <sheetName val="DCP"/>
      <sheetName val="K_DCP"/>
      <sheetName val="S_DCP"/>
      <sheetName val="MICHI"/>
      <sheetName val="K_MICHI"/>
      <sheetName val="S_MICH"/>
      <sheetName val="ALC"/>
      <sheetName val="K_ALC"/>
      <sheetName val="S_ALC"/>
      <sheetName val="AUD"/>
      <sheetName val="K_AUD"/>
      <sheetName val="S_AUD"/>
      <sheetName val="MONO"/>
      <sheetName val="K_MONO"/>
      <sheetName val="S_MONO"/>
      <sheetName val="EQ"/>
      <sheetName val="K_EQ"/>
      <sheetName val="S_EQ"/>
      <sheetName val="Days"/>
      <sheetName val="Zile"/>
      <sheetName val="VUAN"/>
      <sheetName val="AGRI"/>
      <sheetName val="K_AGRI"/>
      <sheetName val="Sheet1"/>
    </sheetNames>
    <sheetDataSet>
      <sheetData sheetId="0"/>
      <sheetData sheetId="1"/>
      <sheetData sheetId="2"/>
      <sheetData sheetId="3">
        <row r="2">
          <cell r="CA2">
            <v>8342.4862909579806</v>
          </cell>
        </row>
      </sheetData>
      <sheetData sheetId="4"/>
      <sheetData sheetId="5"/>
      <sheetData sheetId="6">
        <row r="2">
          <cell r="CA2">
            <v>4591.6003047837785</v>
          </cell>
        </row>
      </sheetData>
      <sheetData sheetId="7"/>
      <sheetData sheetId="8"/>
      <sheetData sheetId="9">
        <row r="2">
          <cell r="CA2">
            <v>6067.6875167902417</v>
          </cell>
        </row>
      </sheetData>
      <sheetData sheetId="10"/>
      <sheetData sheetId="11"/>
      <sheetData sheetId="12">
        <row r="2">
          <cell r="CA2">
            <v>7634.4077400204469</v>
          </cell>
        </row>
      </sheetData>
      <sheetData sheetId="13"/>
      <sheetData sheetId="14"/>
      <sheetData sheetId="15">
        <row r="2">
          <cell r="CA2">
            <v>6414.2403037160611</v>
          </cell>
        </row>
      </sheetData>
      <sheetData sheetId="16"/>
      <sheetData sheetId="17"/>
      <sheetData sheetId="18">
        <row r="2">
          <cell r="CA2">
            <v>2304.6921846078349</v>
          </cell>
        </row>
      </sheetData>
      <sheetData sheetId="19"/>
      <sheetData sheetId="20"/>
      <sheetData sheetId="21">
        <row r="2">
          <cell r="CA2">
            <v>8908.4910627415447</v>
          </cell>
          <cell r="CB2">
            <v>5949.4989348191593</v>
          </cell>
        </row>
        <row r="3">
          <cell r="CA3">
            <v>-0.10915089372584552</v>
          </cell>
          <cell r="CB3">
            <v>-0.22867004888833986</v>
          </cell>
        </row>
        <row r="4">
          <cell r="CA4">
            <v>7793.4792192225086</v>
          </cell>
          <cell r="CB4">
            <v>7245.8229865955745</v>
          </cell>
        </row>
        <row r="5">
          <cell r="CA5">
            <v>-0.22065207807774911</v>
          </cell>
          <cell r="CB5">
            <v>-0.14877599971596345</v>
          </cell>
        </row>
        <row r="6">
          <cell r="CA6">
            <v>10073.105624045718</v>
          </cell>
          <cell r="CB6">
            <v>10246.892465560144</v>
          </cell>
        </row>
        <row r="7">
          <cell r="CA7">
            <v>7.310562404571847E-3</v>
          </cell>
          <cell r="CB7">
            <v>1.2269354745076955E-2</v>
          </cell>
        </row>
        <row r="8">
          <cell r="CA8">
            <v>11333.077087184911</v>
          </cell>
          <cell r="CB8">
            <v>11674.772215564935</v>
          </cell>
        </row>
        <row r="9">
          <cell r="CA9">
            <v>0.13330770871849104</v>
          </cell>
          <cell r="CB9">
            <v>8.0498598590712511E-2</v>
          </cell>
        </row>
      </sheetData>
      <sheetData sheetId="22"/>
      <sheetData sheetId="23"/>
      <sheetData sheetId="24">
        <row r="2">
          <cell r="CA2">
            <v>7111.4949432034191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Prezentare"/>
      <sheetName val="PRIIPs"/>
      <sheetName val="HD"/>
      <sheetName val="K_HD"/>
      <sheetName val="S_HD"/>
      <sheetName val="HM"/>
      <sheetName val="K_HM"/>
      <sheetName val="S_HM"/>
      <sheetName val="DCP"/>
      <sheetName val="K_DCP"/>
      <sheetName val="S_DCP"/>
      <sheetName val="MICHI"/>
      <sheetName val="K_MICHI"/>
      <sheetName val="S_MICH"/>
      <sheetName val="ALC"/>
      <sheetName val="K_ALC"/>
      <sheetName val="S_ALC"/>
      <sheetName val="AUD"/>
      <sheetName val="K_AUD"/>
      <sheetName val="S_AUD"/>
      <sheetName val="MONO"/>
      <sheetName val="K_MONO"/>
      <sheetName val="S_MONO"/>
      <sheetName val="EQ"/>
      <sheetName val="K_EQ"/>
      <sheetName val="S_EQ"/>
      <sheetName val="Days"/>
      <sheetName val="Zile"/>
      <sheetName val="VUAN"/>
      <sheetName val="AGRI"/>
      <sheetName val="K_AGRI"/>
      <sheetName val="Sheet1"/>
    </sheetNames>
    <sheetDataSet>
      <sheetData sheetId="0"/>
      <sheetData sheetId="1"/>
      <sheetData sheetId="2"/>
      <sheetData sheetId="3">
        <row r="2">
          <cell r="CA2">
            <v>8185.3533597964397</v>
          </cell>
        </row>
      </sheetData>
      <sheetData sheetId="4"/>
      <sheetData sheetId="5"/>
      <sheetData sheetId="6">
        <row r="2">
          <cell r="CA2">
            <v>6417.1273170362465</v>
          </cell>
        </row>
      </sheetData>
      <sheetData sheetId="7"/>
      <sheetData sheetId="8"/>
      <sheetData sheetId="9">
        <row r="2">
          <cell r="CA2">
            <v>7979.6572959220175</v>
          </cell>
        </row>
      </sheetData>
      <sheetData sheetId="10"/>
      <sheetData sheetId="11"/>
      <sheetData sheetId="12">
        <row r="2">
          <cell r="CA2">
            <v>7947.8531963625683</v>
          </cell>
        </row>
      </sheetData>
      <sheetData sheetId="13"/>
      <sheetData sheetId="14"/>
      <sheetData sheetId="15">
        <row r="2">
          <cell r="CA2">
            <v>7777.4307827246648</v>
          </cell>
        </row>
      </sheetData>
      <sheetData sheetId="16"/>
      <sheetData sheetId="17"/>
      <sheetData sheetId="18">
        <row r="2">
          <cell r="CA2">
            <v>3380.4508701958257</v>
          </cell>
        </row>
      </sheetData>
      <sheetData sheetId="19"/>
      <sheetData sheetId="20"/>
      <sheetData sheetId="21">
        <row r="2">
          <cell r="CA2">
            <v>8685.2895658834223</v>
          </cell>
          <cell r="CB2">
            <v>5949.5558306611802</v>
          </cell>
        </row>
        <row r="3">
          <cell r="CA3">
            <v>-0.13147104341165783</v>
          </cell>
          <cell r="CB3">
            <v>-0.22866636073219393</v>
          </cell>
        </row>
        <row r="4">
          <cell r="CA4">
            <v>7497.0892031242784</v>
          </cell>
          <cell r="CB4">
            <v>7326.9297437499754</v>
          </cell>
        </row>
        <row r="5">
          <cell r="CA5">
            <v>-0.25029107968757219</v>
          </cell>
          <cell r="CB5">
            <v>-0.14402513215924528</v>
          </cell>
        </row>
        <row r="6">
          <cell r="CA6">
            <v>10155.679292401772</v>
          </cell>
          <cell r="CB6">
            <v>10208.939219402633</v>
          </cell>
        </row>
        <row r="7">
          <cell r="CA7">
            <v>1.5567929240177098E-2</v>
          </cell>
          <cell r="CB7">
            <v>1.0392954221407402E-2</v>
          </cell>
        </row>
        <row r="8">
          <cell r="CA8">
            <v>11443.987905527105</v>
          </cell>
          <cell r="CB8">
            <v>11446.393041929696</v>
          </cell>
        </row>
        <row r="9">
          <cell r="CA9">
            <v>0.14439879055271049</v>
          </cell>
          <cell r="CB9">
            <v>6.9878172593949905E-2</v>
          </cell>
        </row>
      </sheetData>
      <sheetData sheetId="22"/>
      <sheetData sheetId="23"/>
      <sheetData sheetId="24">
        <row r="2">
          <cell r="CA2">
            <v>8080.5009682969931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Prezentare"/>
      <sheetName val="PRIIPs"/>
      <sheetName val="HD"/>
      <sheetName val="K_HD"/>
      <sheetName val="S_HD"/>
      <sheetName val="HM"/>
      <sheetName val="K_HM"/>
      <sheetName val="S_HM"/>
      <sheetName val="DCP"/>
      <sheetName val="K_DCP"/>
      <sheetName val="S_DCP"/>
      <sheetName val="MICHI"/>
      <sheetName val="K_MICHI"/>
      <sheetName val="S_MICH"/>
      <sheetName val="ALC"/>
      <sheetName val="K_ALC"/>
      <sheetName val="S_ALC"/>
      <sheetName val="AUD"/>
      <sheetName val="K_AUD"/>
      <sheetName val="S_AUD"/>
      <sheetName val="MONO"/>
      <sheetName val="K_MONO"/>
      <sheetName val="S_MONO"/>
      <sheetName val="EQ"/>
      <sheetName val="K_EQ"/>
      <sheetName val="S_EQ"/>
      <sheetName val="Days"/>
      <sheetName val="Zile"/>
      <sheetName val="VUAN"/>
      <sheetName val="AGRI"/>
      <sheetName val="K_AGRI"/>
      <sheetName val="Sheet1"/>
    </sheetNames>
    <sheetDataSet>
      <sheetData sheetId="0"/>
      <sheetData sheetId="1"/>
      <sheetData sheetId="2"/>
      <sheetData sheetId="3">
        <row r="2">
          <cell r="CA2">
            <v>8185.3387666243871</v>
          </cell>
        </row>
      </sheetData>
      <sheetData sheetId="4"/>
      <sheetData sheetId="5"/>
      <sheetData sheetId="6">
        <row r="2">
          <cell r="CA2">
            <v>7066.0396483988143</v>
          </cell>
        </row>
      </sheetData>
      <sheetData sheetId="7"/>
      <sheetData sheetId="8"/>
      <sheetData sheetId="9">
        <row r="2">
          <cell r="CA2">
            <v>7912.7531170021321</v>
          </cell>
        </row>
      </sheetData>
      <sheetData sheetId="10"/>
      <sheetData sheetId="11"/>
      <sheetData sheetId="12">
        <row r="2">
          <cell r="CA2">
            <v>7461.9947164530286</v>
          </cell>
        </row>
      </sheetData>
      <sheetData sheetId="13"/>
      <sheetData sheetId="14"/>
      <sheetData sheetId="15">
        <row r="2">
          <cell r="CA2">
            <v>7778.0891518863327</v>
          </cell>
        </row>
      </sheetData>
      <sheetData sheetId="16"/>
      <sheetData sheetId="17"/>
      <sheetData sheetId="18">
        <row r="2">
          <cell r="CA2">
            <v>3380.2846753269614</v>
          </cell>
        </row>
      </sheetData>
      <sheetData sheetId="19"/>
      <sheetData sheetId="20"/>
      <sheetData sheetId="21">
        <row r="2">
          <cell r="CA2">
            <v>8685.6270056446738</v>
          </cell>
          <cell r="CB2">
            <v>5949.7050290910338</v>
          </cell>
        </row>
        <row r="3">
          <cell r="CA3">
            <v>-0.13143729943553262</v>
          </cell>
          <cell r="CB3">
            <v>-0.22865668933405314</v>
          </cell>
        </row>
        <row r="4">
          <cell r="CA4">
            <v>7322.9077281902846</v>
          </cell>
          <cell r="CB4">
            <v>7354.7420582634877</v>
          </cell>
        </row>
        <row r="5">
          <cell r="CA5">
            <v>-0.26770922718097151</v>
          </cell>
          <cell r="CB5">
            <v>-0.14240207216531309</v>
          </cell>
        </row>
        <row r="6">
          <cell r="CA6">
            <v>10172.449036029046</v>
          </cell>
          <cell r="CB6">
            <v>10210.171446563949</v>
          </cell>
        </row>
        <row r="7">
          <cell r="CA7">
            <v>1.7244903602904472E-2</v>
          </cell>
          <cell r="CB7">
            <v>1.0453930001954603E-2</v>
          </cell>
        </row>
        <row r="8">
          <cell r="CA8">
            <v>11322.523977846316</v>
          </cell>
          <cell r="CB8">
            <v>11463.110492011017</v>
          </cell>
        </row>
        <row r="9">
          <cell r="CA9">
            <v>0.13225239778463169</v>
          </cell>
          <cell r="CB9">
            <v>7.0659165748419461E-2</v>
          </cell>
        </row>
      </sheetData>
      <sheetData sheetId="22"/>
      <sheetData sheetId="23"/>
      <sheetData sheetId="24">
        <row r="2">
          <cell r="CA2">
            <v>7960.7375801160251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Prezentare"/>
      <sheetName val="PRIIPS FIA"/>
      <sheetName val="Herald"/>
      <sheetName val="HD"/>
      <sheetName val="K_HD"/>
      <sheetName val="K_HERALD"/>
      <sheetName val="S_HD"/>
      <sheetName val="HM"/>
      <sheetName val="K_HM"/>
      <sheetName val="S_HM"/>
      <sheetName val="DCP"/>
      <sheetName val="DCP1"/>
      <sheetName val="K_DCP"/>
      <sheetName val="S_DCP"/>
      <sheetName val="Michelangelo"/>
      <sheetName val="MICHI"/>
      <sheetName val="K_MICHI"/>
      <sheetName val="S_MICH"/>
      <sheetName val="ALC"/>
      <sheetName val="Alchemist"/>
      <sheetName val="Matador"/>
      <sheetName val="K_ALC"/>
      <sheetName val="S_ALC"/>
      <sheetName val="AUD"/>
      <sheetName val="Audas"/>
      <sheetName val="K_AUD"/>
      <sheetName val="S_AUD"/>
      <sheetName val="MONO"/>
      <sheetName val="Monolith"/>
      <sheetName val="K_MONO"/>
      <sheetName val="S_MONO"/>
      <sheetName val="EQ"/>
      <sheetName val="Equity"/>
      <sheetName val="K_EQ"/>
      <sheetName val="S_EQ"/>
      <sheetName val="Zile"/>
      <sheetName val="VUAN"/>
      <sheetName val="K_AGRI"/>
      <sheetName val="MRM"/>
      <sheetName val="Sheet1"/>
    </sheetNames>
    <sheetDataSet>
      <sheetData sheetId="0"/>
      <sheetData sheetId="1"/>
      <sheetData sheetId="2"/>
      <sheetData sheetId="3"/>
      <sheetData sheetId="4">
        <row r="2">
          <cell r="CA2">
            <v>614.956585726306</v>
          </cell>
        </row>
      </sheetData>
      <sheetData sheetId="5"/>
      <sheetData sheetId="6"/>
      <sheetData sheetId="7"/>
      <sheetData sheetId="8">
        <row r="2">
          <cell r="CA2">
            <v>8131.7745526089393</v>
          </cell>
        </row>
      </sheetData>
      <sheetData sheetId="9"/>
      <sheetData sheetId="10"/>
      <sheetData sheetId="11">
        <row r="2">
          <cell r="CA2">
            <v>7920.5957485323952</v>
          </cell>
        </row>
      </sheetData>
      <sheetData sheetId="12"/>
      <sheetData sheetId="13"/>
      <sheetData sheetId="14"/>
      <sheetData sheetId="15"/>
      <sheetData sheetId="16">
        <row r="2">
          <cell r="CA2">
            <v>7470.5080234818433</v>
          </cell>
        </row>
      </sheetData>
      <sheetData sheetId="17"/>
      <sheetData sheetId="18"/>
      <sheetData sheetId="19">
        <row r="2">
          <cell r="CA2">
            <v>7787.6877914768838</v>
          </cell>
        </row>
      </sheetData>
      <sheetData sheetId="20"/>
      <sheetData sheetId="21"/>
      <sheetData sheetId="22"/>
      <sheetData sheetId="23"/>
      <sheetData sheetId="24">
        <row r="2">
          <cell r="CA2">
            <v>3393.013857868481</v>
          </cell>
        </row>
      </sheetData>
      <sheetData sheetId="25"/>
      <sheetData sheetId="26"/>
      <sheetData sheetId="27"/>
      <sheetData sheetId="28">
        <row r="2">
          <cell r="CA2">
            <v>8689.8266440277675</v>
          </cell>
          <cell r="CB2">
            <v>5952.0735214132847</v>
          </cell>
        </row>
        <row r="3">
          <cell r="CA3">
            <v>-0.13101733559722328</v>
          </cell>
          <cell r="CB3">
            <v>-0.22850317425064637</v>
          </cell>
        </row>
        <row r="4">
          <cell r="CA4">
            <v>7370.7090272176702</v>
          </cell>
          <cell r="CB4">
            <v>7351.5325730053337</v>
          </cell>
        </row>
        <row r="5">
          <cell r="CA5">
            <v>-0.26292909727823305</v>
          </cell>
          <cell r="CB5">
            <v>-0.1425892132119323</v>
          </cell>
        </row>
        <row r="6">
          <cell r="CA6">
            <v>10171.902988530332</v>
          </cell>
          <cell r="CB6">
            <v>10224.482415735434</v>
          </cell>
        </row>
        <row r="7">
          <cell r="CA7">
            <v>1.7190298853033172E-2</v>
          </cell>
          <cell r="CB7">
            <v>1.116182758920603E-2</v>
          </cell>
        </row>
        <row r="8">
          <cell r="CA8">
            <v>11384.66002785765</v>
          </cell>
          <cell r="CB8">
            <v>11488.594291574822</v>
          </cell>
        </row>
        <row r="9">
          <cell r="CA9">
            <v>0.1384660027857649</v>
          </cell>
          <cell r="CB9">
            <v>7.1848603655144228E-2</v>
          </cell>
        </row>
      </sheetData>
      <sheetData sheetId="29"/>
      <sheetData sheetId="30"/>
      <sheetData sheetId="31"/>
      <sheetData sheetId="32">
        <row r="2">
          <cell r="CA2">
            <v>7968.179109602157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IPS FIA"/>
      <sheetName val="Herald"/>
      <sheetName val="HD"/>
      <sheetName val="K_HD"/>
      <sheetName val="K_HERALD"/>
      <sheetName val="S_HD"/>
      <sheetName val="HM"/>
      <sheetName val="K_HM"/>
      <sheetName val="S_HM"/>
      <sheetName val="DCP"/>
      <sheetName val="DCP1"/>
      <sheetName val="K_DCP"/>
      <sheetName val="S_DCP"/>
      <sheetName val="Michelangelo"/>
      <sheetName val="MICHI"/>
      <sheetName val="K_MICHI"/>
      <sheetName val="S_MICH"/>
      <sheetName val="ALC"/>
      <sheetName val="Alchemist"/>
      <sheetName val="Matador"/>
      <sheetName val="K_ALC"/>
      <sheetName val="S_ALC"/>
      <sheetName val="AUD"/>
      <sheetName val="Audas"/>
      <sheetName val="K_AUD"/>
      <sheetName val="S_AUD"/>
      <sheetName val="MONO"/>
      <sheetName val="Monolith"/>
      <sheetName val="K_MONO"/>
      <sheetName val="S_MONO"/>
      <sheetName val="EQ"/>
      <sheetName val="Equity"/>
      <sheetName val="K_EQ"/>
      <sheetName val="S_EQ"/>
      <sheetName val="Zile"/>
      <sheetName val="VUAN"/>
      <sheetName val="K_AGRI"/>
      <sheetName val="MRM"/>
      <sheetName val="Sheet1"/>
    </sheetNames>
    <sheetDataSet>
      <sheetData sheetId="0"/>
      <sheetData sheetId="1"/>
      <sheetData sheetId="2">
        <row r="2">
          <cell r="CA2">
            <v>618.0411034444387</v>
          </cell>
        </row>
      </sheetData>
      <sheetData sheetId="3"/>
      <sheetData sheetId="4"/>
      <sheetData sheetId="5"/>
      <sheetData sheetId="6">
        <row r="2">
          <cell r="CA2">
            <v>7971.7046900588666</v>
          </cell>
        </row>
      </sheetData>
      <sheetData sheetId="7"/>
      <sheetData sheetId="8"/>
      <sheetData sheetId="9">
        <row r="2">
          <cell r="CA2">
            <v>7188.5814169920177</v>
          </cell>
        </row>
      </sheetData>
      <sheetData sheetId="10"/>
      <sheetData sheetId="11"/>
      <sheetData sheetId="12"/>
      <sheetData sheetId="13"/>
      <sheetData sheetId="14">
        <row r="2">
          <cell r="CA2">
            <v>7255.6293287771823</v>
          </cell>
        </row>
      </sheetData>
      <sheetData sheetId="15"/>
      <sheetData sheetId="16"/>
      <sheetData sheetId="17">
        <row r="2">
          <cell r="CA2">
            <v>7819.3159790490217</v>
          </cell>
        </row>
      </sheetData>
      <sheetData sheetId="18"/>
      <sheetData sheetId="19"/>
      <sheetData sheetId="20"/>
      <sheetData sheetId="21"/>
      <sheetData sheetId="22">
        <row r="2">
          <cell r="CA2">
            <v>3385.0506563775898</v>
          </cell>
        </row>
      </sheetData>
      <sheetData sheetId="23"/>
      <sheetData sheetId="24"/>
      <sheetData sheetId="25"/>
      <sheetData sheetId="26">
        <row r="2">
          <cell r="CA2">
            <v>8689.7250633210879</v>
          </cell>
          <cell r="CB2">
            <v>5951.9997227033673</v>
          </cell>
        </row>
        <row r="3">
          <cell r="CA3">
            <v>-0.13102749366789124</v>
          </cell>
          <cell r="CB3">
            <v>-0.22850795709201466</v>
          </cell>
        </row>
        <row r="4">
          <cell r="CA4">
            <v>7359.5652634727667</v>
          </cell>
          <cell r="CB4">
            <v>7379.4298703792256</v>
          </cell>
          <cell r="CD4">
            <v>44424</v>
          </cell>
          <cell r="CE4">
            <v>44778</v>
          </cell>
        </row>
        <row r="5">
          <cell r="CA5">
            <v>-0.26404347365272335</v>
          </cell>
          <cell r="CB5">
            <v>-0.14096391982762291</v>
          </cell>
          <cell r="CD5">
            <v>44202</v>
          </cell>
          <cell r="CE5">
            <v>44922</v>
          </cell>
        </row>
        <row r="6">
          <cell r="CA6">
            <v>10176.401955296986</v>
          </cell>
          <cell r="CB6">
            <v>10267.943661007366</v>
          </cell>
          <cell r="CD6">
            <v>43171</v>
          </cell>
          <cell r="CE6">
            <v>43535</v>
          </cell>
        </row>
        <row r="7">
          <cell r="CA7">
            <v>1.764019552969865E-2</v>
          </cell>
          <cell r="CB7">
            <v>1.3308623322991764E-2</v>
          </cell>
          <cell r="CD7">
            <v>42872</v>
          </cell>
          <cell r="CE7">
            <v>43607</v>
          </cell>
        </row>
        <row r="8">
          <cell r="CA8">
            <v>11400.86118727754</v>
          </cell>
          <cell r="CB8">
            <v>11472.937195544871</v>
          </cell>
          <cell r="CD8">
            <v>43518</v>
          </cell>
          <cell r="CE8">
            <v>43880</v>
          </cell>
        </row>
        <row r="9">
          <cell r="CA9">
            <v>0.14008611872775398</v>
          </cell>
          <cell r="CB9">
            <v>7.1117976487411694E-2</v>
          </cell>
          <cell r="CD9">
            <v>43150</v>
          </cell>
          <cell r="CE9">
            <v>43880</v>
          </cell>
        </row>
      </sheetData>
      <sheetData sheetId="27"/>
      <sheetData sheetId="28"/>
      <sheetData sheetId="29"/>
      <sheetData sheetId="30">
        <row r="2">
          <cell r="CA2">
            <v>7968.2981466616457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IPS FIA"/>
      <sheetName val="Herald"/>
      <sheetName val="HD"/>
      <sheetName val="K_HD"/>
      <sheetName val="K_HERALD"/>
      <sheetName val="S_HD"/>
      <sheetName val="HM"/>
      <sheetName val="K_HM"/>
      <sheetName val="S_HM"/>
      <sheetName val="DCP"/>
      <sheetName val="DCP1"/>
      <sheetName val="K_DCP"/>
      <sheetName val="S_DCP"/>
      <sheetName val="Michelangelo"/>
      <sheetName val="MICHI"/>
      <sheetName val="K_MICHI"/>
      <sheetName val="S_MICH"/>
      <sheetName val="ALC"/>
      <sheetName val="Alchemist"/>
      <sheetName val="Matador"/>
      <sheetName val="K_ALC"/>
      <sheetName val="S_ALC"/>
      <sheetName val="AUD"/>
      <sheetName val="Audas"/>
      <sheetName val="K_AUD"/>
      <sheetName val="S_AUD"/>
      <sheetName val="MONO"/>
      <sheetName val="Monolith"/>
      <sheetName val="K_MONO"/>
      <sheetName val="S_MONO"/>
      <sheetName val="EQ"/>
      <sheetName val="Equity"/>
      <sheetName val="K_EQ"/>
      <sheetName val="S_EQ"/>
      <sheetName val="Zile"/>
      <sheetName val="VUAN"/>
      <sheetName val="K_AGRI"/>
      <sheetName val="MRM"/>
      <sheetName val="Sheet1"/>
    </sheetNames>
    <sheetDataSet>
      <sheetData sheetId="0"/>
      <sheetData sheetId="1"/>
      <sheetData sheetId="2">
        <row r="2">
          <cell r="CA2">
            <v>620.32283644307608</v>
          </cell>
        </row>
      </sheetData>
      <sheetData sheetId="3"/>
      <sheetData sheetId="4"/>
      <sheetData sheetId="5"/>
      <sheetData sheetId="6">
        <row r="2">
          <cell r="CA2">
            <v>7953.5649225694669</v>
          </cell>
        </row>
      </sheetData>
      <sheetData sheetId="7"/>
      <sheetData sheetId="8"/>
      <sheetData sheetId="9">
        <row r="2">
          <cell r="CA2">
            <v>7158.4188187898881</v>
          </cell>
        </row>
      </sheetData>
      <sheetData sheetId="10"/>
      <sheetData sheetId="11"/>
      <sheetData sheetId="12"/>
      <sheetData sheetId="13"/>
      <sheetData sheetId="14">
        <row r="2">
          <cell r="CA2">
            <v>7265.9654686167669</v>
          </cell>
        </row>
      </sheetData>
      <sheetData sheetId="15"/>
      <sheetData sheetId="16"/>
      <sheetData sheetId="17">
        <row r="2">
          <cell r="CA2">
            <v>7921.8780461427632</v>
          </cell>
        </row>
      </sheetData>
      <sheetData sheetId="18"/>
      <sheetData sheetId="19"/>
      <sheetData sheetId="20"/>
      <sheetData sheetId="21"/>
      <sheetData sheetId="22">
        <row r="2">
          <cell r="CA2">
            <v>3380.7996265238789</v>
          </cell>
        </row>
      </sheetData>
      <sheetData sheetId="23"/>
      <sheetData sheetId="24"/>
      <sheetData sheetId="25"/>
      <sheetData sheetId="26">
        <row r="2">
          <cell r="CA2">
            <v>8587.1042297367276</v>
          </cell>
          <cell r="CB2">
            <v>5951.8474919850978</v>
          </cell>
        </row>
        <row r="3">
          <cell r="CA3">
            <v>-0.14128957702632727</v>
          </cell>
          <cell r="CB3">
            <v>-0.22851782314916058</v>
          </cell>
        </row>
        <row r="4">
          <cell r="CA4">
            <v>7359.5652634727667</v>
          </cell>
          <cell r="CB4">
            <v>7379.4298703792256</v>
          </cell>
          <cell r="CD4">
            <v>44424</v>
          </cell>
          <cell r="CE4">
            <v>44778</v>
          </cell>
        </row>
        <row r="5">
          <cell r="CA5">
            <v>-0.26404347365272335</v>
          </cell>
          <cell r="CB5">
            <v>-0.14096391982762291</v>
          </cell>
          <cell r="CD5">
            <v>44202</v>
          </cell>
          <cell r="CE5">
            <v>44922</v>
          </cell>
        </row>
        <row r="6">
          <cell r="CA6">
            <v>10176.317056539645</v>
          </cell>
          <cell r="CB6">
            <v>10289.271116417205</v>
          </cell>
          <cell r="CD6">
            <v>43171</v>
          </cell>
          <cell r="CE6">
            <v>43535</v>
          </cell>
        </row>
        <row r="7">
          <cell r="CA7">
            <v>1.7631705653964512E-2</v>
          </cell>
          <cell r="CB7">
            <v>1.4360444635791447E-2</v>
          </cell>
          <cell r="CD7">
            <v>42395</v>
          </cell>
          <cell r="CE7">
            <v>43122</v>
          </cell>
        </row>
        <row r="8">
          <cell r="CA8">
            <v>11400.86118727754</v>
          </cell>
          <cell r="CB8">
            <v>11472.937195544871</v>
          </cell>
          <cell r="CD8">
            <v>43518</v>
          </cell>
          <cell r="CE8">
            <v>43880</v>
          </cell>
        </row>
        <row r="9">
          <cell r="CA9">
            <v>0.14008611872775398</v>
          </cell>
          <cell r="CB9">
            <v>7.1117976487411694E-2</v>
          </cell>
          <cell r="CD9">
            <v>43150</v>
          </cell>
          <cell r="CE9">
            <v>43880</v>
          </cell>
        </row>
      </sheetData>
      <sheetData sheetId="27"/>
      <sheetData sheetId="28"/>
      <sheetData sheetId="29"/>
      <sheetData sheetId="30">
        <row r="2">
          <cell r="CA2">
            <v>7970.4695836982164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IPS FIA"/>
      <sheetName val="Herald"/>
      <sheetName val="HD"/>
      <sheetName val="K_HD"/>
      <sheetName val="K_HERALD"/>
      <sheetName val="S_HD"/>
      <sheetName val="HM"/>
      <sheetName val="K_HM"/>
      <sheetName val="S_HM"/>
      <sheetName val="DCP"/>
      <sheetName val="DCP1"/>
      <sheetName val="K_DCP"/>
      <sheetName val="S_DCP"/>
      <sheetName val="Michelangelo"/>
      <sheetName val="MICHI"/>
      <sheetName val="K_MICHI"/>
      <sheetName val="S_MICH"/>
      <sheetName val="ALC"/>
      <sheetName val="Alchemist"/>
      <sheetName val="Matador"/>
      <sheetName val="K_ALC"/>
      <sheetName val="S_ALC"/>
      <sheetName val="AUD"/>
      <sheetName val="Audas"/>
      <sheetName val="K_AUD"/>
      <sheetName val="S_AUD"/>
      <sheetName val="MONO"/>
      <sheetName val="Monolith"/>
      <sheetName val="K_MONO"/>
      <sheetName val="S_MONO"/>
      <sheetName val="EQ"/>
      <sheetName val="Equity"/>
      <sheetName val="K_EQ"/>
      <sheetName val="S_EQ"/>
      <sheetName val="Zile"/>
      <sheetName val="VUAN"/>
      <sheetName val="K_AGRI"/>
      <sheetName val="MRM"/>
      <sheetName val="Sheet1"/>
    </sheetNames>
    <sheetDataSet>
      <sheetData sheetId="0"/>
      <sheetData sheetId="1"/>
      <sheetData sheetId="2">
        <row r="2">
          <cell r="CA2">
            <v>3429.4328643902936</v>
          </cell>
        </row>
      </sheetData>
      <sheetData sheetId="3"/>
      <sheetData sheetId="4"/>
      <sheetData sheetId="5"/>
      <sheetData sheetId="6">
        <row r="2">
          <cell r="CA2">
            <v>7032.3591017360677</v>
          </cell>
        </row>
      </sheetData>
      <sheetData sheetId="7"/>
      <sheetData sheetId="8"/>
      <sheetData sheetId="9">
        <row r="2">
          <cell r="CA2">
            <v>7052.6372138862416</v>
          </cell>
        </row>
      </sheetData>
      <sheetData sheetId="10"/>
      <sheetData sheetId="11"/>
      <sheetData sheetId="12"/>
      <sheetData sheetId="13"/>
      <sheetData sheetId="14">
        <row r="2">
          <cell r="CA2">
            <v>7200.5023088401986</v>
          </cell>
        </row>
      </sheetData>
      <sheetData sheetId="15"/>
      <sheetData sheetId="16"/>
      <sheetData sheetId="17">
        <row r="2">
          <cell r="CA2">
            <v>7627.7601087894691</v>
          </cell>
        </row>
      </sheetData>
      <sheetData sheetId="18"/>
      <sheetData sheetId="19"/>
      <sheetData sheetId="20"/>
      <sheetData sheetId="21"/>
      <sheetData sheetId="22">
        <row r="2">
          <cell r="CA2">
            <v>3361.9982372823488</v>
          </cell>
        </row>
      </sheetData>
      <sheetData sheetId="23"/>
      <sheetData sheetId="24"/>
      <sheetData sheetId="25"/>
      <sheetData sheetId="26">
        <row r="2">
          <cell r="CA2">
            <v>8577.5521317717175</v>
          </cell>
          <cell r="CB2">
            <v>5948.8406474309922</v>
          </cell>
        </row>
        <row r="3">
          <cell r="CA3">
            <v>-0.14224478682282826</v>
          </cell>
          <cell r="CB3">
            <v>-0.22871272229920769</v>
          </cell>
        </row>
        <row r="4">
          <cell r="CA4">
            <v>7365.9650311699279</v>
          </cell>
          <cell r="CB4">
            <v>7343.2169616393921</v>
          </cell>
          <cell r="CD4">
            <v>44413</v>
          </cell>
          <cell r="CE4">
            <v>44770</v>
          </cell>
        </row>
        <row r="5">
          <cell r="CA5">
            <v>-0.26340349688300718</v>
          </cell>
          <cell r="CB5">
            <v>-0.14307427616861734</v>
          </cell>
          <cell r="CD5">
            <v>44201</v>
          </cell>
          <cell r="CE5">
            <v>44923</v>
          </cell>
        </row>
        <row r="6">
          <cell r="CA6">
            <v>10173.712909268994</v>
          </cell>
          <cell r="CB6">
            <v>10318.720513088059</v>
          </cell>
          <cell r="CD6">
            <v>43206</v>
          </cell>
          <cell r="CE6">
            <v>43567</v>
          </cell>
        </row>
        <row r="7">
          <cell r="CA7">
            <v>1.7371290926899409E-2</v>
          </cell>
          <cell r="CB7">
            <v>1.5811031299033385E-2</v>
          </cell>
          <cell r="CD7">
            <v>42087</v>
          </cell>
          <cell r="CE7">
            <v>42810</v>
          </cell>
        </row>
        <row r="8">
          <cell r="CA8">
            <v>11395.901657780083</v>
          </cell>
          <cell r="CB8">
            <v>11514.152818033168</v>
          </cell>
          <cell r="CD8">
            <v>43521</v>
          </cell>
          <cell r="CE8">
            <v>43882</v>
          </cell>
        </row>
        <row r="9">
          <cell r="CA9">
            <v>0.13959016577800828</v>
          </cell>
          <cell r="CB9">
            <v>7.3040205119694779E-2</v>
          </cell>
          <cell r="CD9">
            <v>43146</v>
          </cell>
          <cell r="CE9">
            <v>43880</v>
          </cell>
        </row>
      </sheetData>
      <sheetData sheetId="27"/>
      <sheetData sheetId="28"/>
      <sheetData sheetId="29"/>
      <sheetData sheetId="30">
        <row r="2">
          <cell r="CA2">
            <v>7960.186893819965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IPS FIA"/>
      <sheetName val="Herald"/>
      <sheetName val="HD"/>
      <sheetName val="K_HD"/>
      <sheetName val="K_HERALD"/>
      <sheetName val="S_HD"/>
      <sheetName val="HM"/>
      <sheetName val="K_HM"/>
      <sheetName val="S_HM"/>
      <sheetName val="DCP"/>
      <sheetName val="DCP1"/>
      <sheetName val="K_DCP"/>
      <sheetName val="S_DCP"/>
      <sheetName val="Michelangelo"/>
      <sheetName val="MICHI"/>
      <sheetName val="K_MICHI"/>
      <sheetName val="S_MICH"/>
      <sheetName val="ALC"/>
      <sheetName val="Alchemist"/>
      <sheetName val="Matador"/>
      <sheetName val="K_ALC"/>
      <sheetName val="S_ALC"/>
      <sheetName val="AUD"/>
      <sheetName val="Audas"/>
      <sheetName val="K_AUD"/>
      <sheetName val="S_AUD"/>
      <sheetName val="MONO"/>
      <sheetName val="Monolith"/>
      <sheetName val="K_MONO"/>
      <sheetName val="S_MONO"/>
      <sheetName val="EQ"/>
      <sheetName val="Equity"/>
      <sheetName val="K_EQ"/>
      <sheetName val="S_EQ"/>
      <sheetName val="Zile"/>
      <sheetName val="VUAN"/>
      <sheetName val="K_AGRI"/>
      <sheetName val="MRM"/>
      <sheetName val="Sheet1"/>
    </sheetNames>
    <sheetDataSet>
      <sheetData sheetId="0"/>
      <sheetData sheetId="1"/>
      <sheetData sheetId="2">
        <row r="1">
          <cell r="L1">
            <v>45259</v>
          </cell>
        </row>
      </sheetData>
      <sheetData sheetId="3"/>
      <sheetData sheetId="4"/>
      <sheetData sheetId="5"/>
      <sheetData sheetId="6">
        <row r="1">
          <cell r="L1">
            <v>45259</v>
          </cell>
        </row>
      </sheetData>
      <sheetData sheetId="7"/>
      <sheetData sheetId="8"/>
      <sheetData sheetId="9">
        <row r="1">
          <cell r="L1">
            <v>45259</v>
          </cell>
        </row>
      </sheetData>
      <sheetData sheetId="10"/>
      <sheetData sheetId="11"/>
      <sheetData sheetId="12"/>
      <sheetData sheetId="13"/>
      <sheetData sheetId="14">
        <row r="1">
          <cell r="L1">
            <v>45259</v>
          </cell>
        </row>
      </sheetData>
      <sheetData sheetId="15"/>
      <sheetData sheetId="16"/>
      <sheetData sheetId="17">
        <row r="2">
          <cell r="CA2">
            <v>7109.8884882512903</v>
          </cell>
        </row>
      </sheetData>
      <sheetData sheetId="18"/>
      <sheetData sheetId="19"/>
      <sheetData sheetId="20"/>
      <sheetData sheetId="21"/>
      <sheetData sheetId="22">
        <row r="1">
          <cell r="L1">
            <v>45259</v>
          </cell>
        </row>
      </sheetData>
      <sheetData sheetId="23"/>
      <sheetData sheetId="24"/>
      <sheetData sheetId="25"/>
      <sheetData sheetId="26">
        <row r="1">
          <cell r="L1">
            <v>45259</v>
          </cell>
        </row>
        <row r="2">
          <cell r="CA2">
            <v>8576.4013344108989</v>
          </cell>
          <cell r="CB2">
            <v>5948.2629030474891</v>
          </cell>
        </row>
        <row r="3">
          <cell r="CA3">
            <v>-0.14235986655891009</v>
          </cell>
          <cell r="CB3">
            <v>-0.2287501764637162</v>
          </cell>
        </row>
        <row r="4">
          <cell r="CA4">
            <v>7364.6103322980616</v>
          </cell>
          <cell r="CB4">
            <v>7345.0653192389727</v>
          </cell>
          <cell r="CD4">
            <v>44413</v>
          </cell>
          <cell r="CE4">
            <v>44771</v>
          </cell>
        </row>
        <row r="5">
          <cell r="CA5">
            <v>-0.26353896677019389</v>
          </cell>
          <cell r="CB5">
            <v>-0.14296643477405313</v>
          </cell>
          <cell r="CD5">
            <v>44200</v>
          </cell>
          <cell r="CE5">
            <v>44924</v>
          </cell>
        </row>
        <row r="6">
          <cell r="CA6">
            <v>10173.168936129638</v>
          </cell>
          <cell r="CB6">
            <v>10331.545818977069</v>
          </cell>
          <cell r="CD6">
            <v>42405</v>
          </cell>
          <cell r="CE6">
            <v>42767</v>
          </cell>
        </row>
        <row r="7">
          <cell r="CA7">
            <v>1.7316893612963829E-2</v>
          </cell>
          <cell r="CB7">
            <v>1.6442119305229763E-2</v>
          </cell>
          <cell r="CD7">
            <v>43168</v>
          </cell>
          <cell r="CE7">
            <v>43906</v>
          </cell>
        </row>
        <row r="8">
          <cell r="CA8">
            <v>11394.398400720296</v>
          </cell>
          <cell r="CB8">
            <v>11507.690031475924</v>
          </cell>
          <cell r="CD8">
            <v>43518</v>
          </cell>
          <cell r="CE8">
            <v>43882</v>
          </cell>
        </row>
        <row r="9">
          <cell r="CA9">
            <v>0.13943984007202959</v>
          </cell>
          <cell r="CB9">
            <v>7.273901912235492E-2</v>
          </cell>
          <cell r="CD9">
            <v>43146</v>
          </cell>
          <cell r="CE9">
            <v>43882</v>
          </cell>
        </row>
      </sheetData>
      <sheetData sheetId="27"/>
      <sheetData sheetId="28"/>
      <sheetData sheetId="29"/>
      <sheetData sheetId="30">
        <row r="1">
          <cell r="L1">
            <v>45259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8B9F4-1EFE-41D6-8447-12395A33AFBB}">
  <sheetPr>
    <tabColor rgb="FFED7D31"/>
  </sheetPr>
  <dimension ref="A1:W29"/>
  <sheetViews>
    <sheetView tabSelected="1" workbookViewId="0">
      <selection activeCell="A6" sqref="A6:XFD6"/>
    </sheetView>
  </sheetViews>
  <sheetFormatPr defaultRowHeight="15" x14ac:dyDescent="0.25"/>
  <cols>
    <col min="1" max="1" width="24.85546875" bestFit="1" customWidth="1"/>
    <col min="2" max="2" width="11.140625" style="2" customWidth="1"/>
    <col min="3" max="3" width="14.7109375" customWidth="1"/>
    <col min="4" max="4" width="12.5703125" style="3" customWidth="1"/>
    <col min="5" max="5" width="14.7109375" bestFit="1" customWidth="1"/>
    <col min="6" max="6" width="13.7109375" style="2" customWidth="1"/>
    <col min="7" max="7" width="14.85546875" customWidth="1"/>
    <col min="8" max="8" width="11.140625" style="2" customWidth="1"/>
    <col min="9" max="9" width="14.7109375" customWidth="1"/>
    <col min="10" max="10" width="12.5703125" style="3" customWidth="1"/>
    <col min="11" max="11" width="14.7109375" bestFit="1" customWidth="1"/>
    <col min="12" max="12" width="13.7109375" style="2" customWidth="1"/>
    <col min="13" max="13" width="14.85546875" bestFit="1" customWidth="1"/>
    <col min="14" max="14" width="11.28515625" style="2" customWidth="1"/>
    <col min="15" max="15" width="14.7109375" customWidth="1"/>
    <col min="16" max="16" width="12.5703125" style="3" customWidth="1"/>
    <col min="17" max="17" width="14.7109375" bestFit="1" customWidth="1"/>
    <col min="18" max="18" width="13.7109375" style="2" customWidth="1"/>
    <col min="19" max="19" width="14.85546875" bestFit="1" customWidth="1"/>
    <col min="20" max="20" width="11.28515625" style="2" customWidth="1"/>
    <col min="21" max="21" width="14.7109375" customWidth="1"/>
    <col min="22" max="22" width="12.5703125" style="3" customWidth="1"/>
    <col min="23" max="23" width="14.7109375" bestFit="1" customWidth="1"/>
  </cols>
  <sheetData>
    <row r="1" spans="1:23" x14ac:dyDescent="0.25">
      <c r="A1" s="1" t="s">
        <v>0</v>
      </c>
    </row>
    <row r="2" spans="1:23" x14ac:dyDescent="0.25">
      <c r="A2" t="s">
        <v>1</v>
      </c>
      <c r="B2" s="4">
        <v>10000</v>
      </c>
    </row>
    <row r="3" spans="1:23" ht="15.75" thickBot="1" x14ac:dyDescent="0.3">
      <c r="A3" t="s">
        <v>2</v>
      </c>
    </row>
    <row r="4" spans="1:23" s="2" customFormat="1" ht="19.899999999999999" customHeight="1" thickBot="1" x14ac:dyDescent="0.3">
      <c r="A4" s="28" t="s">
        <v>3</v>
      </c>
      <c r="B4" s="30" t="s">
        <v>4</v>
      </c>
      <c r="C4" s="30"/>
      <c r="D4" s="30"/>
      <c r="E4" s="30"/>
      <c r="F4" s="30"/>
      <c r="G4" s="31"/>
      <c r="H4" s="32" t="s">
        <v>5</v>
      </c>
      <c r="I4" s="33"/>
      <c r="J4" s="33"/>
      <c r="K4" s="33"/>
      <c r="L4" s="33"/>
      <c r="M4" s="34"/>
      <c r="N4" s="35" t="s">
        <v>6</v>
      </c>
      <c r="O4" s="36"/>
      <c r="P4" s="36"/>
      <c r="Q4" s="36"/>
      <c r="R4" s="36"/>
      <c r="S4" s="36"/>
      <c r="T4" s="37" t="s">
        <v>7</v>
      </c>
      <c r="U4" s="38"/>
      <c r="V4" s="38"/>
      <c r="W4" s="39"/>
    </row>
    <row r="5" spans="1:23" ht="106.15" customHeight="1" thickBot="1" x14ac:dyDescent="0.3">
      <c r="A5" s="29"/>
      <c r="B5" s="9" t="s">
        <v>8</v>
      </c>
      <c r="C5" s="10" t="s">
        <v>10</v>
      </c>
      <c r="D5" s="11" t="s">
        <v>9</v>
      </c>
      <c r="E5" s="10" t="s">
        <v>11</v>
      </c>
      <c r="F5" s="10" t="s">
        <v>12</v>
      </c>
      <c r="G5" s="12" t="s">
        <v>13</v>
      </c>
      <c r="H5" s="13" t="s">
        <v>8</v>
      </c>
      <c r="I5" s="14" t="s">
        <v>10</v>
      </c>
      <c r="J5" s="15" t="s">
        <v>9</v>
      </c>
      <c r="K5" s="14" t="s">
        <v>11</v>
      </c>
      <c r="L5" s="14" t="s">
        <v>12</v>
      </c>
      <c r="M5" s="16" t="s">
        <v>13</v>
      </c>
      <c r="N5" s="17" t="s">
        <v>8</v>
      </c>
      <c r="O5" s="18" t="s">
        <v>10</v>
      </c>
      <c r="P5" s="19" t="s">
        <v>9</v>
      </c>
      <c r="Q5" s="18" t="s">
        <v>11</v>
      </c>
      <c r="R5" s="18" t="s">
        <v>12</v>
      </c>
      <c r="S5" s="20" t="s">
        <v>13</v>
      </c>
      <c r="T5" s="21" t="s">
        <v>8</v>
      </c>
      <c r="U5" s="22" t="s">
        <v>10</v>
      </c>
      <c r="V5" s="23" t="s">
        <v>9</v>
      </c>
      <c r="W5" s="22" t="s">
        <v>11</v>
      </c>
    </row>
    <row r="6" spans="1:23" ht="20.25" customHeight="1" x14ac:dyDescent="0.25">
      <c r="A6" s="5">
        <v>45626</v>
      </c>
      <c r="B6" s="25">
        <f>[22]MONO!CA$9</f>
        <v>0.13330770871849104</v>
      </c>
      <c r="C6" s="25">
        <f>[22]MONO!CB$9</f>
        <v>8.0498598590712511E-2</v>
      </c>
      <c r="D6" s="26">
        <f>[22]MONO!CA$8</f>
        <v>11333.077087184911</v>
      </c>
      <c r="E6" s="26">
        <f>[22]MONO!CB$8</f>
        <v>11674.772215564935</v>
      </c>
      <c r="F6" s="27" t="str">
        <f>CONCATENATE(TEXT([2]MONO!CD$8,"DD.MM.YYYY"),"-",TEXT([2]MONO!CE$8,"dd.mm.yyyy"))</f>
        <v>25.02.2019-19.02.2020</v>
      </c>
      <c r="G6" s="27" t="str">
        <f>CONCATENATE(TEXT([2]MONO!CD$9,"DD.MM.YYYY"),"-",TEXT([2]MONO!CE$9,"dd.mm.yyyy"))</f>
        <v>21.02.2018-19.02.2020</v>
      </c>
      <c r="H6" s="25">
        <f>[22]MONO!CA$7</f>
        <v>7.310562404571847E-3</v>
      </c>
      <c r="I6" s="25">
        <f>[22]MONO!CB$7</f>
        <v>1.2269354745076955E-2</v>
      </c>
      <c r="J6" s="26">
        <f>[22]MONO!CA$6</f>
        <v>10073.105624045718</v>
      </c>
      <c r="K6" s="26">
        <f>[22]MONO!CB$6</f>
        <v>10246.892465560144</v>
      </c>
      <c r="L6" s="27" t="str">
        <f>CONCATENATE(TEXT([2]MONO!CD$6,"DD.MM.YYYY"),"-",TEXT([2]MONO!CE$6,"dd.mm.yyyy"))</f>
        <v>09.03.2020-03.03.2021</v>
      </c>
      <c r="M6" s="27" t="str">
        <f>CONCATENATE(TEXT([2]MONO!CD$7,"DD.MM.YYYY"),"-",TEXT([2]MONO!CE$7,"dd.mm.yyyy"))</f>
        <v>29.04.2016-27.04.2018</v>
      </c>
      <c r="N6" s="25">
        <f>[22]MONO!CA$5</f>
        <v>-0.22065207807774911</v>
      </c>
      <c r="O6" s="25">
        <f>[22]MONO!CB$5</f>
        <v>-0.14877599971596345</v>
      </c>
      <c r="P6" s="26">
        <f>[22]MONO!CA$4</f>
        <v>7793.4792192225086</v>
      </c>
      <c r="Q6" s="26">
        <f>[22]MONO!CB$4</f>
        <v>7245.8229865955745</v>
      </c>
      <c r="R6" s="27" t="str">
        <f>CONCATENATE(TEXT([2]MONO!CD$4,"DD.MM.YYYY"),"-",TEXT([2]MONO!CE$4,"dd.mm.yyyy"))</f>
        <v>17.08.2021-05.08.2022</v>
      </c>
      <c r="S6" s="27" t="str">
        <f>CONCATENATE(TEXT([2]MONO!CD$5,"DD.MM.YYYY"),"-",TEXT([2]MONO!CE$5,"dd.mm.yyyy"))</f>
        <v>05.01.2021-21.12.2022</v>
      </c>
      <c r="T6" s="25">
        <f>[22]MONO!CA$3</f>
        <v>-0.10915089372584552</v>
      </c>
      <c r="U6" s="25">
        <f>[22]MONO!CB$3</f>
        <v>-0.22867004888833986</v>
      </c>
      <c r="V6" s="26">
        <f>[22]MONO!CA$2</f>
        <v>8908.4910627415447</v>
      </c>
      <c r="W6" s="26">
        <f>[22]MONO!CB$2</f>
        <v>5949.4989348191593</v>
      </c>
    </row>
    <row r="7" spans="1:23" ht="20.25" customHeight="1" x14ac:dyDescent="0.25">
      <c r="A7" s="5">
        <v>45596</v>
      </c>
      <c r="B7" s="25">
        <f>[21]MONO!CA$9</f>
        <v>0.13330770871849104</v>
      </c>
      <c r="C7" s="25">
        <f>[21]MONO!CB$9</f>
        <v>8.0498598590712511E-2</v>
      </c>
      <c r="D7" s="26">
        <f>[21]MONO!CA$8</f>
        <v>11333.077087184911</v>
      </c>
      <c r="E7" s="26">
        <f>[21]MONO!CB$8</f>
        <v>11674.772215564935</v>
      </c>
      <c r="F7" s="27" t="str">
        <f>CONCATENATE(TEXT([2]MONO!CD$8,"DD.MM.YYYY"),"-",TEXT([2]MONO!CE$8,"dd.mm.yyyy"))</f>
        <v>25.02.2019-19.02.2020</v>
      </c>
      <c r="G7" s="27" t="str">
        <f>CONCATENATE(TEXT([2]MONO!CD$9,"DD.MM.YYYY"),"-",TEXT([2]MONO!CE$9,"dd.mm.yyyy"))</f>
        <v>21.02.2018-19.02.2020</v>
      </c>
      <c r="H7" s="25">
        <f>[21]MONO!CA$7</f>
        <v>7.310562404571847E-3</v>
      </c>
      <c r="I7" s="25">
        <f>[21]MONO!CB$7</f>
        <v>1.2269354745076955E-2</v>
      </c>
      <c r="J7" s="26">
        <f>[21]MONO!CA$6</f>
        <v>10073.105624045718</v>
      </c>
      <c r="K7" s="26">
        <f>[21]MONO!CB$6</f>
        <v>10246.892465560144</v>
      </c>
      <c r="L7" s="27" t="str">
        <f>CONCATENATE(TEXT([2]MONO!CD$6,"DD.MM.YYYY"),"-",TEXT([2]MONO!CE$6,"dd.mm.yyyy"))</f>
        <v>09.03.2020-03.03.2021</v>
      </c>
      <c r="M7" s="27" t="str">
        <f>CONCATENATE(TEXT([2]MONO!CD$7,"DD.MM.YYYY"),"-",TEXT([2]MONO!CE$7,"dd.mm.yyyy"))</f>
        <v>29.04.2016-27.04.2018</v>
      </c>
      <c r="N7" s="25">
        <f>[21]MONO!CA$5</f>
        <v>-0.22065207807774911</v>
      </c>
      <c r="O7" s="25">
        <f>[21]MONO!CB$5</f>
        <v>-0.14877599971596345</v>
      </c>
      <c r="P7" s="26">
        <f>[21]MONO!CA$4</f>
        <v>7793.4792192225086</v>
      </c>
      <c r="Q7" s="26">
        <f>[21]MONO!CB$4</f>
        <v>7245.8229865955745</v>
      </c>
      <c r="R7" s="27" t="str">
        <f>CONCATENATE(TEXT([2]MONO!CD$4,"DD.MM.YYYY"),"-",TEXT([2]MONO!CE$4,"dd.mm.yyyy"))</f>
        <v>17.08.2021-05.08.2022</v>
      </c>
      <c r="S7" s="27" t="str">
        <f>CONCATENATE(TEXT([2]MONO!CD$5,"DD.MM.YYYY"),"-",TEXT([2]MONO!CE$5,"dd.mm.yyyy"))</f>
        <v>05.01.2021-21.12.2022</v>
      </c>
      <c r="T7" s="25">
        <f>[21]MONO!CA$3</f>
        <v>-0.11478567066700329</v>
      </c>
      <c r="U7" s="25">
        <f>[21]MONO!CB$3</f>
        <v>-0.22868999432933956</v>
      </c>
      <c r="V7" s="26">
        <f>[21]MONO!CA$2</f>
        <v>8852.1432933299675</v>
      </c>
      <c r="W7" s="26">
        <f>[21]MONO!CB$2</f>
        <v>5949.1912484767427</v>
      </c>
    </row>
    <row r="8" spans="1:23" ht="20.25" customHeight="1" x14ac:dyDescent="0.25">
      <c r="A8" s="5">
        <v>45565</v>
      </c>
      <c r="B8" s="25">
        <f>[20]MONO!CA$9</f>
        <v>0.13330770871849104</v>
      </c>
      <c r="C8" s="25">
        <f>[20]MONO!CB$9</f>
        <v>8.0498598590712511E-2</v>
      </c>
      <c r="D8" s="26">
        <f>[20]MONO!CA$8</f>
        <v>11333.077087184911</v>
      </c>
      <c r="E8" s="26">
        <f>[20]MONO!CB$8</f>
        <v>11674.772215564935</v>
      </c>
      <c r="F8" s="27" t="str">
        <f>CONCATENATE(TEXT([2]MONO!CD$8,"DD.MM.YYYY"),"-",TEXT([2]MONO!CE$8,"dd.mm.yyyy"))</f>
        <v>25.02.2019-19.02.2020</v>
      </c>
      <c r="G8" s="27" t="str">
        <f>CONCATENATE(TEXT([2]MONO!CD$9,"DD.MM.YYYY"),"-",TEXT([2]MONO!CE$9,"dd.mm.yyyy"))</f>
        <v>21.02.2018-19.02.2020</v>
      </c>
      <c r="H8" s="25">
        <f>[20]MONO!CA$7</f>
        <v>7.310562404571847E-3</v>
      </c>
      <c r="I8" s="25">
        <f>[20]MONO!CB$7</f>
        <v>1.2269354745076955E-2</v>
      </c>
      <c r="J8" s="26">
        <f>[20]MONO!CA$6</f>
        <v>10073.105624045718</v>
      </c>
      <c r="K8" s="26">
        <f>[20]MONO!CB$6</f>
        <v>10246.892465560144</v>
      </c>
      <c r="L8" s="27" t="str">
        <f>CONCATENATE(TEXT([2]MONO!CD$6,"DD.MM.YYYY"),"-",TEXT([2]MONO!CE$6,"dd.mm.yyyy"))</f>
        <v>09.03.2020-03.03.2021</v>
      </c>
      <c r="M8" s="27" t="str">
        <f>CONCATENATE(TEXT([2]MONO!CD$7,"DD.MM.YYYY"),"-",TEXT([2]MONO!CE$7,"dd.mm.yyyy"))</f>
        <v>29.04.2016-27.04.2018</v>
      </c>
      <c r="N8" s="25">
        <f>[20]MONO!CA$5</f>
        <v>-0.22065207807774911</v>
      </c>
      <c r="O8" s="25">
        <f>[20]MONO!CB$5</f>
        <v>-0.14877599971596345</v>
      </c>
      <c r="P8" s="26">
        <f>[20]MONO!CA$4</f>
        <v>7793.4792192225086</v>
      </c>
      <c r="Q8" s="26">
        <f>[20]MONO!CB$4</f>
        <v>7245.8229865955745</v>
      </c>
      <c r="R8" s="27" t="str">
        <f>CONCATENATE(TEXT([2]MONO!CD$4,"DD.MM.YYYY"),"-",TEXT([2]MONO!CE$4,"dd.mm.yyyy"))</f>
        <v>17.08.2021-05.08.2022</v>
      </c>
      <c r="S8" s="27" t="str">
        <f>CONCATENATE(TEXT([2]MONO!CD$5,"DD.MM.YYYY"),"-",TEXT([2]MONO!CE$5,"dd.mm.yyyy"))</f>
        <v>05.01.2021-21.12.2022</v>
      </c>
      <c r="T8" s="25">
        <f>[20]MONO!CA$3</f>
        <v>-0.13154923850131595</v>
      </c>
      <c r="U8" s="25">
        <f>[20]MONO!CB$3</f>
        <v>-0.228692003689696</v>
      </c>
      <c r="V8" s="26">
        <f>[20]MONO!CA$2</f>
        <v>8684.5076149868401</v>
      </c>
      <c r="W8" s="26">
        <f>[20]MONO!CB$2</f>
        <v>5949.1602517221581</v>
      </c>
    </row>
    <row r="9" spans="1:23" ht="20.25" customHeight="1" x14ac:dyDescent="0.25">
      <c r="A9" s="5">
        <v>45535</v>
      </c>
      <c r="B9" s="25">
        <f>[19]MONO!CA$9</f>
        <v>0.14563160284666971</v>
      </c>
      <c r="C9" s="25">
        <f>[19]MONO!CB$9</f>
        <v>7.4734339842499553E-2</v>
      </c>
      <c r="D9" s="26">
        <f>[19]MONO!CA$8</f>
        <v>11456.316028466697</v>
      </c>
      <c r="E9" s="26">
        <f>[19]MONO!CB$8</f>
        <v>11550.539012366935</v>
      </c>
      <c r="F9" s="27" t="str">
        <f>CONCATENATE(TEXT([2]MONO!CD$8,"DD.MM.YYYY"),"-",TEXT([2]MONO!CE$8,"dd.mm.yyyy"))</f>
        <v>25.02.2019-19.02.2020</v>
      </c>
      <c r="G9" s="27" t="str">
        <f>CONCATENATE(TEXT([2]MONO!CD$9,"DD.MM.YYYY"),"-",TEXT([2]MONO!CE$9,"dd.mm.yyyy"))</f>
        <v>21.02.2018-19.02.2020</v>
      </c>
      <c r="H9" s="25">
        <f>[19]MONO!CA$7</f>
        <v>9.5854568080943371E-3</v>
      </c>
      <c r="I9" s="25">
        <f>[19]MONO!CB$7</f>
        <v>1.2754025042986727E-2</v>
      </c>
      <c r="J9" s="26">
        <f>[19]MONO!CA$6</f>
        <v>10095.854568080944</v>
      </c>
      <c r="K9" s="26">
        <f>[19]MONO!CB$6</f>
        <v>10256.707152407706</v>
      </c>
      <c r="L9" s="27" t="str">
        <f>CONCATENATE(TEXT([2]MONO!CD$6,"DD.MM.YYYY"),"-",TEXT([2]MONO!CE$6,"dd.mm.yyyy"))</f>
        <v>09.03.2020-03.03.2021</v>
      </c>
      <c r="M9" s="27" t="str">
        <f>CONCATENATE(TEXT([2]MONO!CD$7,"DD.MM.YYYY"),"-",TEXT([2]MONO!CE$7,"dd.mm.yyyy"))</f>
        <v>29.04.2016-27.04.2018</v>
      </c>
      <c r="N9" s="25">
        <f>[19]MONO!CA$5</f>
        <v>-0.22583759354002919</v>
      </c>
      <c r="O9" s="25">
        <f>[19]MONO!CB$5</f>
        <v>-0.14948648828438393</v>
      </c>
      <c r="P9" s="26">
        <f>[19]MONO!CA$4</f>
        <v>7741.6240645997077</v>
      </c>
      <c r="Q9" s="26">
        <f>[19]MONO!CB$4</f>
        <v>7233.7323361082936</v>
      </c>
      <c r="R9" s="27" t="str">
        <f>CONCATENATE(TEXT([2]MONO!CD$4,"DD.MM.YYYY"),"-",TEXT([2]MONO!CE$4,"dd.mm.yyyy"))</f>
        <v>17.08.2021-05.08.2022</v>
      </c>
      <c r="S9" s="27" t="str">
        <f>CONCATENATE(TEXT([2]MONO!CD$5,"DD.MM.YYYY"),"-",TEXT([2]MONO!CE$5,"dd.mm.yyyy"))</f>
        <v>05.01.2021-21.12.2022</v>
      </c>
      <c r="T9" s="25">
        <f>[19]MONO!CA$3</f>
        <v>-0.13149538838971908</v>
      </c>
      <c r="U9" s="25">
        <f>[19]MONO!CB$3</f>
        <v>-0.22867342874716834</v>
      </c>
      <c r="V9" s="26">
        <f>[19]MONO!CA$2</f>
        <v>8685.0461161028088</v>
      </c>
      <c r="W9" s="26">
        <f>[19]MONO!CB$2</f>
        <v>5949.446795206497</v>
      </c>
    </row>
    <row r="10" spans="1:23" ht="27.75" customHeight="1" x14ac:dyDescent="0.25">
      <c r="A10" s="5">
        <v>45504</v>
      </c>
      <c r="B10" s="25">
        <f>[1]MONO!CA$9</f>
        <v>0.14799726398463089</v>
      </c>
      <c r="C10" s="25">
        <f>[1]MONO!CB$9</f>
        <v>7.0800001757932218E-2</v>
      </c>
      <c r="D10" s="26">
        <f>[1]MONO!CA$8</f>
        <v>11479.97263984631</v>
      </c>
      <c r="E10" s="26">
        <f>[1]MONO!CB$8</f>
        <v>11466.126437647874</v>
      </c>
      <c r="F10" s="27" t="str">
        <f>CONCATENATE(TEXT([2]MONO!CD$8,"DD.MM.YYYY"),"-",TEXT([2]MONO!CE$8,"dd.mm.yyyy"))</f>
        <v>25.02.2019-19.02.2020</v>
      </c>
      <c r="G10" s="27" t="str">
        <f>CONCATENATE(TEXT([2]MONO!CD$9,"DD.MM.YYYY"),"-",TEXT([2]MONO!CE$9,"dd.mm.yyyy"))</f>
        <v>21.02.2018-19.02.2020</v>
      </c>
      <c r="H10" s="25">
        <f>[1]MONO!CA$7</f>
        <v>1.0819684472534934E-2</v>
      </c>
      <c r="I10" s="25">
        <f>[1]MONO!CB$7</f>
        <v>1.2936819587780812E-2</v>
      </c>
      <c r="J10" s="26">
        <f>[1]MONO!CA$6</f>
        <v>10108.196844725349</v>
      </c>
      <c r="K10" s="26">
        <f>[1]MONO!CB$6</f>
        <v>10260.410004766083</v>
      </c>
      <c r="L10" s="27" t="str">
        <f>CONCATENATE(TEXT([2]MONO!CD$6,"DD.MM.YYYY"),"-",TEXT([2]MONO!CE$6,"dd.mm.yyyy"))</f>
        <v>09.03.2020-03.03.2021</v>
      </c>
      <c r="M10" s="27" t="str">
        <f>CONCATENATE(TEXT([2]MONO!CD$7,"DD.MM.YYYY"),"-",TEXT([2]MONO!CE$7,"dd.mm.yyyy"))</f>
        <v>29.04.2016-27.04.2018</v>
      </c>
      <c r="N10" s="25">
        <f>[1]MONO!CA$5</f>
        <v>-0.22357768969791722</v>
      </c>
      <c r="O10" s="25">
        <f>[1]MONO!CB$5</f>
        <v>-0.14947994838406331</v>
      </c>
      <c r="P10" s="26">
        <f>[1]MONO!CA$4</f>
        <v>7764.2231030208277</v>
      </c>
      <c r="Q10" s="26">
        <f>[1]MONO!CB$4</f>
        <v>7233.8435820077557</v>
      </c>
      <c r="R10" s="27" t="str">
        <f>CONCATENATE(TEXT([2]MONO!CD$4,"DD.MM.YYYY"),"-",TEXT([2]MONO!CE$4,"dd.mm.yyyy"))</f>
        <v>17.08.2021-05.08.2022</v>
      </c>
      <c r="S10" s="27" t="str">
        <f>CONCATENATE(TEXT([2]MONO!CD$5,"DD.MM.YYYY"),"-",TEXT([2]MONO!CE$5,"dd.mm.yyyy"))</f>
        <v>05.01.2021-21.12.2022</v>
      </c>
      <c r="T10" s="25">
        <f>[1]MONO!CA$3</f>
        <v>-0.13148221539525606</v>
      </c>
      <c r="U10" s="25">
        <f>[1]MONO!CB$3</f>
        <v>-0.22867002959379967</v>
      </c>
      <c r="V10" s="26">
        <f>[1]MONO!CA$2</f>
        <v>8685.1778460474397</v>
      </c>
      <c r="W10" s="26">
        <f>[1]MONO!CB$2</f>
        <v>5949.499232468298</v>
      </c>
    </row>
    <row r="11" spans="1:23" ht="31.5" customHeight="1" x14ac:dyDescent="0.25">
      <c r="A11" s="5">
        <v>45473</v>
      </c>
      <c r="B11" s="25">
        <f>[3]MONO!CA$9</f>
        <v>0.14439879055271049</v>
      </c>
      <c r="C11" s="25">
        <f>[3]MONO!CB$9</f>
        <v>6.9878172593949905E-2</v>
      </c>
      <c r="D11" s="26">
        <f>[3]MONO!CA$8</f>
        <v>11443.987905527105</v>
      </c>
      <c r="E11" s="26">
        <f>[3]MONO!CB$8</f>
        <v>11446.393041929696</v>
      </c>
      <c r="F11" s="27" t="str">
        <f>CONCATENATE(TEXT([2]MONO!CD$8,"DD.MM.YYYY"),"-",TEXT([2]MONO!CE$8,"dd.mm.yyyy"))</f>
        <v>25.02.2019-19.02.2020</v>
      </c>
      <c r="G11" s="27" t="str">
        <f>CONCATENATE(TEXT([2]MONO!CD$9,"DD.MM.YYYY"),"-",TEXT([2]MONO!CE$9,"dd.mm.yyyy"))</f>
        <v>21.02.2018-19.02.2020</v>
      </c>
      <c r="H11" s="25">
        <f>[3]MONO!CA$7</f>
        <v>1.5567929240177098E-2</v>
      </c>
      <c r="I11" s="25">
        <f>[3]MONO!CB$7</f>
        <v>1.0392954221407402E-2</v>
      </c>
      <c r="J11" s="26">
        <f>[3]MONO!CA$6</f>
        <v>10155.679292401772</v>
      </c>
      <c r="K11" s="26">
        <f>[3]MONO!CB$6</f>
        <v>10208.939219402633</v>
      </c>
      <c r="L11" s="27" t="str">
        <f>CONCATENATE(TEXT([2]MONO!CD$6,"DD.MM.YYYY"),"-",TEXT([2]MONO!CE$6,"dd.mm.yyyy"))</f>
        <v>09.03.2020-03.03.2021</v>
      </c>
      <c r="M11" s="27" t="str">
        <f>CONCATENATE(TEXT([2]MONO!CD$7,"DD.MM.YYYY"),"-",TEXT([2]MONO!CE$7,"dd.mm.yyyy"))</f>
        <v>29.04.2016-27.04.2018</v>
      </c>
      <c r="N11" s="25">
        <f>[3]MONO!CA$5</f>
        <v>-0.25029107968757219</v>
      </c>
      <c r="O11" s="25">
        <f>[3]MONO!CB$5</f>
        <v>-0.14402513215924528</v>
      </c>
      <c r="P11" s="26">
        <f>[3]MONO!CA$4</f>
        <v>7497.0892031242784</v>
      </c>
      <c r="Q11" s="26">
        <f>[3]MONO!CB$4</f>
        <v>7326.9297437499754</v>
      </c>
      <c r="R11" s="27" t="str">
        <f>CONCATENATE(TEXT([2]MONO!CD$4,"DD.MM.YYYY"),"-",TEXT([2]MONO!CE$4,"dd.mm.yyyy"))</f>
        <v>17.08.2021-05.08.2022</v>
      </c>
      <c r="S11" s="27" t="str">
        <f>CONCATENATE(TEXT([2]MONO!CD$5,"DD.MM.YYYY"),"-",TEXT([2]MONO!CE$5,"dd.mm.yyyy"))</f>
        <v>05.01.2021-21.12.2022</v>
      </c>
      <c r="T11" s="25">
        <f>[3]MONO!CA$3</f>
        <v>-0.13147104341165783</v>
      </c>
      <c r="U11" s="25">
        <f>[3]MONO!CB$3</f>
        <v>-0.22866636073219393</v>
      </c>
      <c r="V11" s="26">
        <f>[3]MONO!CA$2</f>
        <v>8685.2895658834223</v>
      </c>
      <c r="W11" s="26">
        <f>[3]MONO!CB$2</f>
        <v>5949.5558306611802</v>
      </c>
    </row>
    <row r="12" spans="1:23" ht="30" customHeight="1" x14ac:dyDescent="0.25">
      <c r="A12" s="5">
        <v>45443</v>
      </c>
      <c r="B12" s="25">
        <f>[4]MONO!CA$9</f>
        <v>0.13225239778463169</v>
      </c>
      <c r="C12" s="25">
        <f>[4]MONO!CB$9</f>
        <v>7.0659165748419461E-2</v>
      </c>
      <c r="D12" s="26">
        <f>[4]MONO!CA$8</f>
        <v>11322.523977846316</v>
      </c>
      <c r="E12" s="26">
        <f>[4]MONO!CB$8</f>
        <v>11463.110492011017</v>
      </c>
      <c r="F12" s="27" t="str">
        <f>CONCATENATE(TEXT([2]MONO!CD$8,"DD.MM.YYYY"),"-",TEXT([2]MONO!CE$8,"dd.mm.yyyy"))</f>
        <v>25.02.2019-19.02.2020</v>
      </c>
      <c r="G12" s="27" t="str">
        <f>CONCATENATE(TEXT([2]MONO!CD$9,"DD.MM.YYYY"),"-",TEXT([2]MONO!CE$9,"dd.mm.yyyy"))</f>
        <v>21.02.2018-19.02.2020</v>
      </c>
      <c r="H12" s="25">
        <f>[4]MONO!CA$7</f>
        <v>1.7244903602904472E-2</v>
      </c>
      <c r="I12" s="25">
        <f>[4]MONO!CB$7</f>
        <v>1.0453930001954603E-2</v>
      </c>
      <c r="J12" s="26">
        <f>[4]MONO!CA$6</f>
        <v>10172.449036029046</v>
      </c>
      <c r="K12" s="26">
        <f>[4]MONO!CB$6</f>
        <v>10210.171446563949</v>
      </c>
      <c r="L12" s="27" t="str">
        <f>CONCATENATE(TEXT([2]MONO!CD$6,"DD.MM.YYYY"),"-",TEXT([2]MONO!CE$6,"dd.mm.yyyy"))</f>
        <v>09.03.2020-03.03.2021</v>
      </c>
      <c r="M12" s="27" t="str">
        <f>CONCATENATE(TEXT([2]MONO!CD$7,"DD.MM.YYYY"),"-",TEXT([2]MONO!CE$7,"dd.mm.yyyy"))</f>
        <v>29.04.2016-27.04.2018</v>
      </c>
      <c r="N12" s="25">
        <f>[4]MONO!CA$5</f>
        <v>-0.26770922718097151</v>
      </c>
      <c r="O12" s="25">
        <f>[4]MONO!CB$5</f>
        <v>-0.14240207216531309</v>
      </c>
      <c r="P12" s="26">
        <f>[4]MONO!CA$4</f>
        <v>7322.9077281902846</v>
      </c>
      <c r="Q12" s="26">
        <f>[4]MONO!CB$4</f>
        <v>7354.7420582634877</v>
      </c>
      <c r="R12" s="27" t="str">
        <f>CONCATENATE(TEXT([2]MONO!CD$4,"DD.MM.YYYY"),"-",TEXT([2]MONO!CE$4,"dd.mm.yyyy"))</f>
        <v>17.08.2021-05.08.2022</v>
      </c>
      <c r="S12" s="27" t="str">
        <f>CONCATENATE(TEXT([2]MONO!CD$5,"DD.MM.YYYY"),"-",TEXT([2]MONO!CE$5,"dd.mm.yyyy"))</f>
        <v>05.01.2021-21.12.2022</v>
      </c>
      <c r="T12" s="25">
        <f>[4]MONO!CA$3</f>
        <v>-0.13143729943553262</v>
      </c>
      <c r="U12" s="25">
        <f>[4]MONO!CB$3</f>
        <v>-0.22865668933405314</v>
      </c>
      <c r="V12" s="26">
        <f>[4]MONO!CA$2</f>
        <v>8685.6270056446738</v>
      </c>
      <c r="W12" s="26">
        <f>[4]MONO!CB$2</f>
        <v>5949.7050290910338</v>
      </c>
    </row>
    <row r="13" spans="1:23" ht="30" x14ac:dyDescent="0.25">
      <c r="A13" s="5">
        <v>45412</v>
      </c>
      <c r="B13" s="25">
        <f>[5]MONO!CA$9</f>
        <v>0.1384660027857649</v>
      </c>
      <c r="C13" s="25">
        <f>[5]MONO!CB$9</f>
        <v>7.1848603655144228E-2</v>
      </c>
      <c r="D13" s="26">
        <f>[5]MONO!CA$8</f>
        <v>11384.66002785765</v>
      </c>
      <c r="E13" s="26">
        <f>[5]MONO!CB$8</f>
        <v>11488.594291574822</v>
      </c>
      <c r="F13" s="27" t="str">
        <f>CONCATENATE(TEXT([2]MONO!CD$8,"DD.MM.YYYY"),"-",TEXT([2]MONO!CE$8,"dd.mm.yyyy"))</f>
        <v>25.02.2019-19.02.2020</v>
      </c>
      <c r="G13" s="27" t="str">
        <f>CONCATENATE(TEXT([2]MONO!CD$9,"DD.MM.YYYY"),"-",TEXT([2]MONO!CE$9,"dd.mm.yyyy"))</f>
        <v>21.02.2018-19.02.2020</v>
      </c>
      <c r="H13" s="25">
        <f>[5]MONO!CA$7</f>
        <v>1.7190298853033172E-2</v>
      </c>
      <c r="I13" s="25">
        <f>[5]MONO!CB$7</f>
        <v>1.116182758920603E-2</v>
      </c>
      <c r="J13" s="26">
        <f>[5]MONO!CA$6</f>
        <v>10171.902988530332</v>
      </c>
      <c r="K13" s="26">
        <f>[5]MONO!CB$6</f>
        <v>10224.482415735434</v>
      </c>
      <c r="L13" s="27" t="str">
        <f>CONCATENATE(TEXT([2]MONO!CD$6,"DD.MM.YYYY"),"-",TEXT([2]MONO!CE$6,"dd.mm.yyyy"))</f>
        <v>09.03.2020-03.03.2021</v>
      </c>
      <c r="M13" s="27" t="str">
        <f>CONCATENATE(TEXT([2]MONO!CD$7,"DD.MM.YYYY"),"-",TEXT([2]MONO!CE$7,"dd.mm.yyyy"))</f>
        <v>29.04.2016-27.04.2018</v>
      </c>
      <c r="N13" s="25">
        <f>[5]MONO!CA$5</f>
        <v>-0.26292909727823305</v>
      </c>
      <c r="O13" s="25">
        <f>[5]MONO!CB$5</f>
        <v>-0.1425892132119323</v>
      </c>
      <c r="P13" s="26">
        <f>[5]MONO!CA$4</f>
        <v>7370.7090272176702</v>
      </c>
      <c r="Q13" s="26">
        <f>[5]MONO!CB$4</f>
        <v>7351.5325730053337</v>
      </c>
      <c r="R13" s="27" t="str">
        <f>CONCATENATE(TEXT([2]MONO!CD$4,"DD.MM.YYYY"),"-",TEXT([2]MONO!CE$4,"dd.mm.yyyy"))</f>
        <v>17.08.2021-05.08.2022</v>
      </c>
      <c r="S13" s="27" t="str">
        <f>CONCATENATE(TEXT([2]MONO!CD$5,"DD.MM.YYYY"),"-",TEXT([2]MONO!CE$5,"dd.mm.yyyy"))</f>
        <v>05.01.2021-21.12.2022</v>
      </c>
      <c r="T13" s="25">
        <f>[5]MONO!CA$3</f>
        <v>-0.13101733559722328</v>
      </c>
      <c r="U13" s="25">
        <f>[5]MONO!CB$3</f>
        <v>-0.22850317425064637</v>
      </c>
      <c r="V13" s="26">
        <f>[5]MONO!CA$2</f>
        <v>8689.8266440277675</v>
      </c>
      <c r="W13" s="26">
        <f>[5]MONO!CB$2</f>
        <v>5952.0735214132847</v>
      </c>
    </row>
    <row r="14" spans="1:23" ht="48" customHeight="1" x14ac:dyDescent="0.25">
      <c r="A14" s="5">
        <v>45382</v>
      </c>
      <c r="B14" s="25">
        <f>[2]MONO!CA$9</f>
        <v>0.14023644443373262</v>
      </c>
      <c r="C14" s="25">
        <f>[2]MONO!CB$9</f>
        <v>7.0391916855693459E-2</v>
      </c>
      <c r="D14" s="26">
        <f>[2]MONO!CA$8</f>
        <v>11402.364444337327</v>
      </c>
      <c r="E14" s="26">
        <f>[2]MONO!CB$8</f>
        <v>11457.38855670006</v>
      </c>
      <c r="F14" s="27" t="str">
        <f>CONCATENATE(TEXT([2]MONO!CD$8,"DD.MM.YYYY"),"-",TEXT([2]MONO!CE$8,"dd.mm.yyyy"))</f>
        <v>25.02.2019-19.02.2020</v>
      </c>
      <c r="G14" s="27" t="str">
        <f>CONCATENATE(TEXT([2]MONO!CD$9,"DD.MM.YYYY"),"-",TEXT([2]MONO!CE$9,"dd.mm.yyyy"))</f>
        <v>21.02.2018-19.02.2020</v>
      </c>
      <c r="H14" s="25">
        <f>[2]MONO!CA$7</f>
        <v>1.8199081673009244E-2</v>
      </c>
      <c r="I14" s="25">
        <f>[2]MONO!CB$7</f>
        <v>1.1357124859831869E-2</v>
      </c>
      <c r="J14" s="26">
        <f>[2]MONO!CA$6</f>
        <v>10181.990816730093</v>
      </c>
      <c r="K14" s="26">
        <f>[2]MONO!CB$6</f>
        <v>10228.432340047455</v>
      </c>
      <c r="L14" s="27" t="str">
        <f>CONCATENATE(TEXT([2]MONO!CD$6,"DD.MM.YYYY"),"-",TEXT([2]MONO!CE$6,"dd.mm.yyyy"))</f>
        <v>09.03.2020-03.03.2021</v>
      </c>
      <c r="M14" s="27" t="str">
        <f>CONCATENATE(TEXT([2]MONO!CD$7,"DD.MM.YYYY"),"-",TEXT([2]MONO!CE$7,"dd.mm.yyyy"))</f>
        <v>29.04.2016-27.04.2018</v>
      </c>
      <c r="N14" s="25">
        <f>[2]MONO!CA$5</f>
        <v>-0.26433257990869835</v>
      </c>
      <c r="O14" s="25">
        <f>[2]MONO!CB$5</f>
        <v>-0.14073883143128474</v>
      </c>
      <c r="P14" s="26">
        <f>[2]MONO!CA$4</f>
        <v>7356.6742009130166</v>
      </c>
      <c r="Q14" s="26">
        <f>[2]MONO!CB$4</f>
        <v>7383.2975581007413</v>
      </c>
      <c r="R14" s="27" t="str">
        <f>CONCATENATE(TEXT([2]MONO!CD$4,"DD.MM.YYYY"),"-",TEXT([2]MONO!CE$4,"dd.mm.yyyy"))</f>
        <v>17.08.2021-05.08.2022</v>
      </c>
      <c r="S14" s="27" t="str">
        <f>CONCATENATE(TEXT([2]MONO!CD$5,"DD.MM.YYYY"),"-",TEXT([2]MONO!CE$5,"dd.mm.yyyy"))</f>
        <v>05.01.2021-21.12.2022</v>
      </c>
      <c r="T14" s="25">
        <f>[2]MONO!CA$3</f>
        <v>-0.13105632979678017</v>
      </c>
      <c r="U14" s="25">
        <f>[2]MONO!CB$3</f>
        <v>-0.22851758689106927</v>
      </c>
      <c r="V14" s="26">
        <f>[2]MONO!CA$2</f>
        <v>8689.4367020321988</v>
      </c>
      <c r="W14" s="26">
        <f>[2]MONO!CB$2</f>
        <v>5951.8511373637884</v>
      </c>
    </row>
    <row r="15" spans="1:23" ht="30" x14ac:dyDescent="0.25">
      <c r="A15" s="5">
        <v>45351</v>
      </c>
      <c r="B15" s="25">
        <f>[6]MONO!CA$9</f>
        <v>0.14008611872775398</v>
      </c>
      <c r="C15" s="25">
        <f>[6]MONO!CB$9</f>
        <v>7.1117976487411694E-2</v>
      </c>
      <c r="D15" s="26">
        <f>[6]MONO!CA$8</f>
        <v>11400.86118727754</v>
      </c>
      <c r="E15" s="26">
        <f>[6]MONO!CB$8</f>
        <v>11472.937195544871</v>
      </c>
      <c r="F15" s="27" t="str">
        <f>CONCATENATE(TEXT([6]MONO!CD$8,"DD.MM.YYYY"),"-",TEXT([6]MONO!CE$8,"dd.mm.yyyy"))</f>
        <v>22.02.2019-19.02.2020</v>
      </c>
      <c r="G15" s="27" t="str">
        <f>CONCATENATE(TEXT([6]MONO!CD$9,"DD.MM.YYYY"),"-",TEXT([6]MONO!CE$9,"dd.mm.yyyy"))</f>
        <v>19.02.2018-19.02.2020</v>
      </c>
      <c r="H15" s="25">
        <f>[6]MONO!CA$7</f>
        <v>1.764019552969865E-2</v>
      </c>
      <c r="I15" s="25">
        <f>[6]MONO!CB$7</f>
        <v>1.3308623322991764E-2</v>
      </c>
      <c r="J15" s="26">
        <f>[6]MONO!CA$6</f>
        <v>10176.401955296986</v>
      </c>
      <c r="K15" s="26">
        <f>[6]MONO!CB$6</f>
        <v>10267.943661007366</v>
      </c>
      <c r="L15" s="27" t="str">
        <f>CONCATENATE(TEXT([6]MONO!CD$6,"DD.MM.YYYY"),"-",TEXT([6]MONO!CE$6,"dd.mm.yyyy"))</f>
        <v>12.03.2018-11.03.2019</v>
      </c>
      <c r="M15" s="27" t="str">
        <f>CONCATENATE(TEXT([6]MONO!CD$7,"DD.MM.YYYY"),"-",TEXT([6]MONO!CE$7,"dd.mm.yyyy"))</f>
        <v>17.05.2017-22.05.2019</v>
      </c>
      <c r="N15" s="25">
        <f>[6]MONO!CA$5</f>
        <v>-0.26404347365272335</v>
      </c>
      <c r="O15" s="25">
        <f>[6]MONO!CB$5</f>
        <v>-0.14096391982762291</v>
      </c>
      <c r="P15" s="26">
        <f>[6]MONO!CA$4</f>
        <v>7359.5652634727667</v>
      </c>
      <c r="Q15" s="26">
        <f>[6]MONO!CB$4</f>
        <v>7379.4298703792256</v>
      </c>
      <c r="R15" s="27" t="str">
        <f>CONCATENATE(TEXT([6]MONO!CD$4,"DD.MM.YYYY"),"-",TEXT([6]MONO!CE$4,"dd.mm.yyyy"))</f>
        <v>16.08.2021-05.08.2022</v>
      </c>
      <c r="S15" s="27" t="str">
        <f>CONCATENATE(TEXT([6]MONO!CD$5,"DD.MM.YYYY"),"-",TEXT([6]MONO!CE$5,"dd.mm.yyyy"))</f>
        <v>06.01.2021-27.12.2022</v>
      </c>
      <c r="T15" s="25">
        <f>[6]MONO!CA$3</f>
        <v>-0.13102749366789124</v>
      </c>
      <c r="U15" s="25">
        <f>[6]MONO!CB$3</f>
        <v>-0.22850795709201466</v>
      </c>
      <c r="V15" s="26">
        <f>[6]MONO!CA$2</f>
        <v>8689.7250633210879</v>
      </c>
      <c r="W15" s="26">
        <f>[6]MONO!CB$2</f>
        <v>5951.9997227033673</v>
      </c>
    </row>
    <row r="16" spans="1:23" ht="30" x14ac:dyDescent="0.25">
      <c r="A16" s="5">
        <v>45322</v>
      </c>
      <c r="B16" s="25">
        <f>[7]MONO!CA$9</f>
        <v>0.14008611872775398</v>
      </c>
      <c r="C16" s="25">
        <f>[7]MONO!CB$9</f>
        <v>7.1117976487411694E-2</v>
      </c>
      <c r="D16" s="26">
        <f>[7]MONO!CA$8</f>
        <v>11400.86118727754</v>
      </c>
      <c r="E16" s="26">
        <f>[7]MONO!CB$8</f>
        <v>11472.937195544871</v>
      </c>
      <c r="F16" s="27" t="str">
        <f>CONCATENATE(TEXT([7]MONO!CD$8,"DD.MM.YYYY"),"-",TEXT([7]MONO!CE$8,"dd.mm.yyyy"))</f>
        <v>22.02.2019-19.02.2020</v>
      </c>
      <c r="G16" s="27" t="str">
        <f>CONCATENATE(TEXT([7]MONO!CD$9,"DD.MM.YYYY"),"-",TEXT([7]MONO!CE$9,"dd.mm.yyyy"))</f>
        <v>19.02.2018-19.02.2020</v>
      </c>
      <c r="H16" s="25">
        <f>[7]MONO!CA$7</f>
        <v>1.7631705653964512E-2</v>
      </c>
      <c r="I16" s="25">
        <f>[7]MONO!CB$7</f>
        <v>1.4360444635791447E-2</v>
      </c>
      <c r="J16" s="26">
        <f>[7]MONO!CA$6</f>
        <v>10176.317056539645</v>
      </c>
      <c r="K16" s="26">
        <f>[7]MONO!CB$6</f>
        <v>10289.271116417205</v>
      </c>
      <c r="L16" s="27" t="str">
        <f>CONCATENATE(TEXT([7]MONO!CD$6,"DD.MM.YYYY"),"-",TEXT([7]MONO!CE$6,"dd.mm.yyyy"))</f>
        <v>12.03.2018-11.03.2019</v>
      </c>
      <c r="M16" s="27" t="str">
        <f>CONCATENATE(TEXT([7]MONO!CD$7,"DD.MM.YYYY"),"-",TEXT([7]MONO!CE$7,"dd.mm.yyyy"))</f>
        <v>26.01.2016-22.01.2018</v>
      </c>
      <c r="N16" s="25">
        <f>[7]MONO!CA$5</f>
        <v>-0.26404347365272335</v>
      </c>
      <c r="O16" s="25">
        <f>[7]MONO!CB$5</f>
        <v>-0.14096391982762291</v>
      </c>
      <c r="P16" s="26">
        <f>[7]MONO!CA$4</f>
        <v>7359.5652634727667</v>
      </c>
      <c r="Q16" s="26">
        <f>[7]MONO!CB$4</f>
        <v>7379.4298703792256</v>
      </c>
      <c r="R16" s="27" t="str">
        <f>CONCATENATE(TEXT([7]MONO!CD$4,"DD.MM.YYYY"),"-",TEXT([7]MONO!CE$4,"dd.mm.yyyy"))</f>
        <v>16.08.2021-05.08.2022</v>
      </c>
      <c r="S16" s="27" t="str">
        <f>CONCATENATE(TEXT([7]MONO!CD$5,"DD.MM.YYYY"),"-",TEXT([7]MONO!CE$5,"dd.mm.yyyy"))</f>
        <v>06.01.2021-27.12.2022</v>
      </c>
      <c r="T16" s="25">
        <f>[7]MONO!CA$3</f>
        <v>-0.14128957702632727</v>
      </c>
      <c r="U16" s="25">
        <f>[7]MONO!CB$3</f>
        <v>-0.22851782314916058</v>
      </c>
      <c r="V16" s="26">
        <f>[7]MONO!CA$2</f>
        <v>8587.1042297367276</v>
      </c>
      <c r="W16" s="26">
        <f>[7]MONO!CB$2</f>
        <v>5951.8474919850978</v>
      </c>
    </row>
    <row r="17" spans="1:23" ht="30" x14ac:dyDescent="0.25">
      <c r="A17" s="5">
        <v>45289</v>
      </c>
      <c r="B17" s="25">
        <f>[8]MONO!CA$9</f>
        <v>0.13959016577800828</v>
      </c>
      <c r="C17" s="25">
        <f>[8]MONO!CB$9</f>
        <v>7.3040205119694779E-2</v>
      </c>
      <c r="D17" s="26">
        <f>[8]MONO!CA$8</f>
        <v>11395.901657780083</v>
      </c>
      <c r="E17" s="26">
        <f>[8]MONO!CB$8</f>
        <v>11514.152818033168</v>
      </c>
      <c r="F17" s="27" t="str">
        <f>CONCATENATE(TEXT([8]MONO!CD$8,"DD.MM.YYYY"),"-",TEXT([8]MONO!CE$8,"dd.mm.yyyy"))</f>
        <v>25.02.2019-21.02.2020</v>
      </c>
      <c r="G17" s="27" t="str">
        <f>CONCATENATE(TEXT([8]MONO!CD$9,"DD.MM.YYYY"),"-",TEXT([8]MONO!CE$9,"dd.mm.yyyy"))</f>
        <v>15.02.2018-19.02.2020</v>
      </c>
      <c r="H17" s="25">
        <f>[8]MONO!CA$7</f>
        <v>1.7371290926899409E-2</v>
      </c>
      <c r="I17" s="25">
        <f>[8]MONO!CB$7</f>
        <v>1.5811031299033385E-2</v>
      </c>
      <c r="J17" s="26">
        <f>[8]MONO!CA$6</f>
        <v>10173.712909268994</v>
      </c>
      <c r="K17" s="26">
        <f>[8]MONO!CB$6</f>
        <v>10318.720513088059</v>
      </c>
      <c r="L17" s="27" t="str">
        <f>CONCATENATE(TEXT([8]MONO!CD$6,"DD.MM.YYYY"),"-",TEXT([8]MONO!CE$6,"dd.mm.yyyy"))</f>
        <v>16.04.2018-12.04.2019</v>
      </c>
      <c r="M17" s="27" t="str">
        <f>CONCATENATE(TEXT([8]MONO!CD$7,"DD.MM.YYYY"),"-",TEXT([8]MONO!CE$7,"dd.mm.yyyy"))</f>
        <v>24.03.2015-16.03.2017</v>
      </c>
      <c r="N17" s="25">
        <f>[8]MONO!CA$5</f>
        <v>-0.26340349688300718</v>
      </c>
      <c r="O17" s="25">
        <f>[8]MONO!CB$5</f>
        <v>-0.14307427616861734</v>
      </c>
      <c r="P17" s="26">
        <f>[8]MONO!CA$4</f>
        <v>7365.9650311699279</v>
      </c>
      <c r="Q17" s="26">
        <f>[8]MONO!CB$4</f>
        <v>7343.2169616393921</v>
      </c>
      <c r="R17" s="27" t="str">
        <f>CONCATENATE(TEXT([8]MONO!CD$4,"DD.MM.YYYY"),"-",TEXT([8]MONO!CE$4,"dd.mm.yyyy"))</f>
        <v>05.08.2021-28.07.2022</v>
      </c>
      <c r="S17" s="27" t="str">
        <f>CONCATENATE(TEXT([8]MONO!CD$5,"DD.MM.YYYY"),"-",TEXT([8]MONO!CE$5,"dd.mm.yyyy"))</f>
        <v>05.01.2021-28.12.2022</v>
      </c>
      <c r="T17" s="25">
        <f>[8]MONO!CA$3</f>
        <v>-0.14224478682282826</v>
      </c>
      <c r="U17" s="25">
        <f>[8]MONO!CB$3</f>
        <v>-0.22871272229920769</v>
      </c>
      <c r="V17" s="26">
        <f>[8]MONO!CA$2</f>
        <v>8577.5521317717175</v>
      </c>
      <c r="W17" s="26">
        <f>[8]MONO!CB$2</f>
        <v>5948.8406474309922</v>
      </c>
    </row>
    <row r="18" spans="1:23" ht="30" x14ac:dyDescent="0.25">
      <c r="A18" s="5">
        <f>[9]MONO!L$1</f>
        <v>45259</v>
      </c>
      <c r="B18" s="25">
        <f>[9]MONO!CA$9</f>
        <v>0.13943984007202959</v>
      </c>
      <c r="C18" s="25">
        <f>[9]MONO!CB$9</f>
        <v>7.273901912235492E-2</v>
      </c>
      <c r="D18" s="26">
        <f>[9]MONO!CA$8</f>
        <v>11394.398400720296</v>
      </c>
      <c r="E18" s="26">
        <f>[9]MONO!CB$8</f>
        <v>11507.690031475924</v>
      </c>
      <c r="F18" s="27" t="str">
        <f>CONCATENATE(TEXT([9]MONO!CD$8,"DD.MM.YYYY"),"-",TEXT([9]MONO!CE$8,"dd.mm.yyyy"))</f>
        <v>22.02.2019-21.02.2020</v>
      </c>
      <c r="G18" s="27" t="str">
        <f>CONCATENATE(TEXT([9]MONO!CD$9,"DD.MM.YYYY"),"-",TEXT([9]MONO!CE$9,"dd.mm.yyyy"))</f>
        <v>15.02.2018-21.02.2020</v>
      </c>
      <c r="H18" s="25">
        <f>[9]MONO!CA$7</f>
        <v>1.7316893612963829E-2</v>
      </c>
      <c r="I18" s="25">
        <f>[9]MONO!CB$7</f>
        <v>1.6442119305229763E-2</v>
      </c>
      <c r="J18" s="26">
        <f>[9]MONO!CA$6</f>
        <v>10173.168936129638</v>
      </c>
      <c r="K18" s="26">
        <f>[9]MONO!CB$6</f>
        <v>10331.545818977069</v>
      </c>
      <c r="L18" s="27" t="str">
        <f>CONCATENATE(TEXT([9]MONO!CD$6,"DD.MM.YYYY"),"-",TEXT([9]MONO!CE$6,"dd.mm.yyyy"))</f>
        <v>05.02.2016-01.02.2017</v>
      </c>
      <c r="M18" s="27" t="str">
        <f>CONCATENATE(TEXT([9]MONO!CD$7,"DD.MM.YYYY"),"-",TEXT([9]MONO!CE$7,"dd.mm.yyyy"))</f>
        <v>09.03.2018-16.03.2020</v>
      </c>
      <c r="N18" s="25">
        <f>[9]MONO!CA$5</f>
        <v>-0.26353896677019389</v>
      </c>
      <c r="O18" s="25">
        <f>[9]MONO!CB$5</f>
        <v>-0.14296643477405313</v>
      </c>
      <c r="P18" s="26">
        <f>[9]MONO!CA$4</f>
        <v>7364.6103322980616</v>
      </c>
      <c r="Q18" s="26">
        <f>[9]MONO!CB$4</f>
        <v>7345.0653192389727</v>
      </c>
      <c r="R18" s="27" t="str">
        <f>CONCATENATE(TEXT([9]MONO!CD$4,"DD.MM.YYYY"),"-",TEXT([9]MONO!CE$4,"dd.mm.yyyy"))</f>
        <v>05.08.2021-29.07.2022</v>
      </c>
      <c r="S18" s="27" t="str">
        <f>CONCATENATE(TEXT([9]MONO!CD$5,"DD.MM.YYYY"),"-",TEXT([9]MONO!CE$5,"dd.mm.yyyy"))</f>
        <v>04.01.2021-29.12.2022</v>
      </c>
      <c r="T18" s="25">
        <f>[9]MONO!CA$3</f>
        <v>-0.14235986655891009</v>
      </c>
      <c r="U18" s="25">
        <f>[9]MONO!CB$3</f>
        <v>-0.2287501764637162</v>
      </c>
      <c r="V18" s="26">
        <f>[9]MONO!CA$2</f>
        <v>8576.4013344108989</v>
      </c>
      <c r="W18" s="26">
        <f>[9]MONO!CB$2</f>
        <v>5948.2629030474891</v>
      </c>
    </row>
    <row r="19" spans="1:23" ht="39" customHeight="1" x14ac:dyDescent="0.25">
      <c r="A19" s="5">
        <f>[10]MONO!L$1</f>
        <v>45230</v>
      </c>
      <c r="B19" s="25">
        <f>[10]MONO!CA$9</f>
        <v>0.13700108618107054</v>
      </c>
      <c r="C19" s="25">
        <f>[10]MONO!CB$9</f>
        <v>6.9823287440970994E-2</v>
      </c>
      <c r="D19" s="26">
        <f>[10]MONO!CA$8</f>
        <v>11370.010861810706</v>
      </c>
      <c r="E19" s="26">
        <f>[10]MONO!CB$8</f>
        <v>11445.218663510066</v>
      </c>
      <c r="F19" s="27" t="str">
        <f>CONCATENATE(TEXT([10]MONO!CD$8,"DD.MM.YYYY"),"-",TEXT([10]MONO!CE$8,"dd.mm.yyyy"))</f>
        <v>08.02.2019-19.02.2020</v>
      </c>
      <c r="G19" s="27" t="str">
        <f>CONCATENATE(TEXT([10]MONO!CD$9,"DD.MM.YYYY"),"-",TEXT([10]MONO!CE$9,"dd.mm.yyyy"))</f>
        <v>01.02.2018-19.02.2020</v>
      </c>
      <c r="H19" s="25">
        <f>[10]MONO!CA$7</f>
        <v>1.7731211547610818E-2</v>
      </c>
      <c r="I19" s="25">
        <f>[10]MONO!CB$7</f>
        <v>1.756138964250642E-2</v>
      </c>
      <c r="J19" s="26">
        <f>[10]MONO!CA$6</f>
        <v>10177.312115476108</v>
      </c>
      <c r="K19" s="26">
        <f>[10]MONO!CB$6</f>
        <v>10354.31181691189</v>
      </c>
      <c r="L19" s="27" t="str">
        <f>CONCATENATE(TEXT([10]MONO!CD$6,"DD.MM.YYYY"),"-",TEXT([10]MONO!CE$6,"dd.mm.yyyy"))</f>
        <v>04.04.2018-17.04.2019</v>
      </c>
      <c r="M19" s="27" t="str">
        <f>CONCATENATE(TEXT([10]MONO!CD$7,"DD.MM.YYYY"),"-",TEXT([10]MONO!CE$7,"dd.mm.yyyy"))</f>
        <v>09.02.2015-15.02.2017</v>
      </c>
      <c r="N19" s="25">
        <f>[10]MONO!CA$5</f>
        <v>-0.25906848809091793</v>
      </c>
      <c r="O19" s="25">
        <f>[10]MONO!CB$5</f>
        <v>-0.1388803406580148</v>
      </c>
      <c r="P19" s="26">
        <f>[10]MONO!CA$4</f>
        <v>7409.3151190908211</v>
      </c>
      <c r="Q19" s="26">
        <f>[10]MONO!CB$4</f>
        <v>7415.2706770525656</v>
      </c>
      <c r="R19" s="27" t="str">
        <f>CONCATENATE(TEXT([10]MONO!CD$4,"DD.MM.YYYY"),"-",TEXT([10]MONO!CE$4,"dd.mm.yyyy"))</f>
        <v>05.08.2021-10.08.2022</v>
      </c>
      <c r="S19" s="27" t="str">
        <f>CONCATENATE(TEXT([10]MONO!CD$5,"DD.MM.YYYY"),"-",TEXT([10]MONO!CE$5,"dd.mm.yyyy"))</f>
        <v>30.12.2020-06.01.2023</v>
      </c>
      <c r="T19" s="25">
        <f>[10]MONO!CA$3</f>
        <v>-0.14443001171210068</v>
      </c>
      <c r="U19" s="25">
        <f>[10]MONO!CB$3</f>
        <v>-0.22933053120263636</v>
      </c>
      <c r="V19" s="26">
        <f>[10]MONO!CA$2</f>
        <v>8555.6998828789929</v>
      </c>
      <c r="W19" s="26">
        <f>[10]MONO!CB$2</f>
        <v>5939.3143013641075</v>
      </c>
    </row>
    <row r="20" spans="1:23" ht="39" customHeight="1" x14ac:dyDescent="0.25">
      <c r="A20" s="5">
        <f>[11]MONO!L$1</f>
        <v>45198</v>
      </c>
      <c r="B20" s="25">
        <f>[11]MONO!CA$9</f>
        <v>0.13705103789442472</v>
      </c>
      <c r="C20" s="25">
        <f>[11]MONO!CB$9</f>
        <v>6.9897775314059052E-2</v>
      </c>
      <c r="D20" s="26">
        <f>[11]MONO!CA$8</f>
        <v>11370.510378944247</v>
      </c>
      <c r="E20" s="26">
        <f>[11]MONO!CB$8</f>
        <v>11446.812496219727</v>
      </c>
      <c r="F20" s="27" t="str">
        <f>CONCATENATE(TEXT([11]MONO!CD$8,"DD.MM.YYYY"),"-",TEXT([11]MONO!CE$8,"dd.mm.yyyy"))</f>
        <v>11.02.2019-19.02.2020</v>
      </c>
      <c r="G20" s="27" t="str">
        <f>CONCATENATE(TEXT([11]MONO!CD$9,"DD.MM.YYYY"),"-",TEXT([11]MONO!CE$9,"dd.mm.yyyy"))</f>
        <v>02.02.2018-19.02.2020</v>
      </c>
      <c r="H20" s="25">
        <f>[11]MONO!CA$7</f>
        <v>1.7599762286711475E-2</v>
      </c>
      <c r="I20" s="25">
        <f>[11]MONO!CB$7</f>
        <v>1.842736706430137E-2</v>
      </c>
      <c r="J20" s="26">
        <f>[11]MONO!CA$6</f>
        <v>10175.997622867115</v>
      </c>
      <c r="K20" s="26">
        <f>[11]MONO!CB$6</f>
        <v>10371.943019855255</v>
      </c>
      <c r="L20" s="27" t="str">
        <f>CONCATENATE(TEXT([11]MONO!CD$6,"DD.MM.YYYY"),"-",TEXT([11]MONO!CE$6,"dd.mm.yyyy"))</f>
        <v>03.04.2018-15.04.2019</v>
      </c>
      <c r="M20" s="27" t="str">
        <f>CONCATENATE(TEXT([11]MONO!CD$7,"DD.MM.YYYY"),"-",TEXT([11]MONO!CE$7,"dd.mm.yyyy"))</f>
        <v>16.05.2018-03.06.2020</v>
      </c>
      <c r="N20" s="25">
        <f>[11]MONO!CA$5</f>
        <v>-0.25964429233059666</v>
      </c>
      <c r="O20" s="25">
        <f>[11]MONO!CB$5</f>
        <v>-0.14082028810021718</v>
      </c>
      <c r="P20" s="26">
        <f>[11]MONO!CA$4</f>
        <v>7403.5570766940327</v>
      </c>
      <c r="Q20" s="26">
        <f>[11]MONO!CB$4</f>
        <v>7381.897773401939</v>
      </c>
      <c r="R20" s="27" t="str">
        <f>CONCATENATE(TEXT([11]MONO!CD$4,"DD.MM.YYYY"),"-",TEXT([11]MONO!CE$4,"dd.mm.yyyy"))</f>
        <v>04.08.2021-08.08.2022</v>
      </c>
      <c r="S20" s="27" t="str">
        <f>CONCATENATE(TEXT([11]MONO!CD$5,"DD.MM.YYYY"),"-",TEXT([11]MONO!CE$5,"dd.mm.yyyy"))</f>
        <v>04.01.2021-09.01.2023</v>
      </c>
      <c r="T20" s="25">
        <f>[11]MONO!CA$3</f>
        <v>-0.14639286341782676</v>
      </c>
      <c r="U20" s="25">
        <f>[11]MONO!CB$3</f>
        <v>-0.22934975020550108</v>
      </c>
      <c r="V20" s="26">
        <f>[11]MONO!CA$2</f>
        <v>8536.0713658217319</v>
      </c>
      <c r="W20" s="26">
        <f>[11]MONO!CB$2</f>
        <v>5939.0180750832369</v>
      </c>
    </row>
    <row r="21" spans="1:23" ht="39" customHeight="1" x14ac:dyDescent="0.25">
      <c r="A21" s="5">
        <f>[12]MONO!L$1</f>
        <v>45169</v>
      </c>
      <c r="B21" s="25">
        <f>[12]MONO!CA$9</f>
        <v>0.13700108618107054</v>
      </c>
      <c r="C21" s="25">
        <f>[12]MONO!CB$9</f>
        <v>6.9823287440970994E-2</v>
      </c>
      <c r="D21" s="26">
        <f>[12]MONO!CA$8</f>
        <v>11370.010861810706</v>
      </c>
      <c r="E21" s="26">
        <f>[12]MONO!CB$8</f>
        <v>11445.218663510066</v>
      </c>
      <c r="F21" s="27" t="str">
        <f>CONCATENATE(TEXT([12]MONO!CD$8,"DD.MM.YYYY"),"-",TEXT([12]MONO!CE$8,"dd.mm.yyyy"))</f>
        <v>08.02.2019-19.02.2020</v>
      </c>
      <c r="G21" s="27" t="str">
        <f>CONCATENATE(TEXT([12]MONO!CD$9,"DD.MM.YYYY"),"-",TEXT([12]MONO!CE$9,"dd.mm.yyyy"))</f>
        <v>01.02.2018-19.02.2020</v>
      </c>
      <c r="H21" s="25">
        <f>[12]MONO!CA$7</f>
        <v>1.7731211547610818E-2</v>
      </c>
      <c r="I21" s="25">
        <f>[12]MONO!CB$7</f>
        <v>1.9368161697486341E-2</v>
      </c>
      <c r="J21" s="26">
        <f>[12]MONO!CA$6</f>
        <v>10177.312115476108</v>
      </c>
      <c r="K21" s="26">
        <f>[12]MONO!CB$6</f>
        <v>10391.114490825126</v>
      </c>
      <c r="L21" s="27" t="str">
        <f>CONCATENATE(TEXT([12]MONO!CD$6,"DD.MM.YYYY"),"-",TEXT([12]MONO!CE$6,"dd.mm.yyyy"))</f>
        <v>04.04.2018-17.04.2019</v>
      </c>
      <c r="M21" s="27" t="str">
        <f>CONCATENATE(TEXT([12]MONO!CD$7,"DD.MM.YYYY"),"-",TEXT([12]MONO!CE$7,"dd.mm.yyyy"))</f>
        <v>25.06.2019-08.07.2021</v>
      </c>
      <c r="N21" s="25">
        <f>[12]MONO!CA$5</f>
        <v>-0.25906848809091793</v>
      </c>
      <c r="O21" s="25">
        <f>[12]MONO!CB$5</f>
        <v>-0.1388803406580148</v>
      </c>
      <c r="P21" s="26">
        <f>[12]MONO!CA$4</f>
        <v>7409.3151190908211</v>
      </c>
      <c r="Q21" s="26">
        <f>[12]MONO!CB$4</f>
        <v>7415.2706770525656</v>
      </c>
      <c r="R21" s="27" t="str">
        <f>CONCATENATE(TEXT([12]MONO!CD$4,"DD.MM.YYYY"),"-",TEXT([12]MONO!CE$4,"dd.mm.yyyy"))</f>
        <v>05.08.2021-10.08.2022</v>
      </c>
      <c r="S21" s="27" t="str">
        <f>CONCATENATE(TEXT([12]MONO!CD$5,"DD.MM.YYYY"),"-",TEXT([12]MONO!CE$5,"dd.mm.yyyy"))</f>
        <v>30.12.2020-06.01.2023</v>
      </c>
      <c r="T21" s="25">
        <f>[12]MONO!CA$3</f>
        <v>-0.14642702472647451</v>
      </c>
      <c r="U21" s="25">
        <f>[12]MONO!CB$3</f>
        <v>-0.22936195921508884</v>
      </c>
      <c r="V21" s="26">
        <f>[12]MONO!CA$2</f>
        <v>8535.7297527352548</v>
      </c>
      <c r="W21" s="26">
        <f>[12]MONO!CB$2</f>
        <v>5938.8298990480635</v>
      </c>
    </row>
    <row r="22" spans="1:23" ht="39" customHeight="1" x14ac:dyDescent="0.25">
      <c r="A22" s="5">
        <f>[13]MONO!L$1</f>
        <v>45138</v>
      </c>
      <c r="B22" s="25">
        <f>[13]MONO!CA$9</f>
        <v>0.13705103789442472</v>
      </c>
      <c r="C22" s="25">
        <f>[13]MONO!CB$9</f>
        <v>6.9897775314059052E-2</v>
      </c>
      <c r="D22" s="26">
        <f>[13]MONO!CA$8</f>
        <v>11370.510378944247</v>
      </c>
      <c r="E22" s="26">
        <f>[13]MONO!CB$8</f>
        <v>11446.812496219727</v>
      </c>
      <c r="F22" s="27" t="str">
        <f>CONCATENATE(TEXT([13]MONO!CD$8,"DD.MM.YYYY"),"-",TEXT([13]MONO!CE$8,"dd.mm.yyyy"))</f>
        <v>11.02.2019-19.02.2020</v>
      </c>
      <c r="G22" s="27" t="str">
        <f>CONCATENATE(TEXT([13]MONO!CD$9,"DD.MM.YYYY"),"-",TEXT([13]MONO!CE$9,"dd.mm.yyyy"))</f>
        <v>02.02.2018-19.02.2020</v>
      </c>
      <c r="H22" s="25">
        <f>[13]MONO!CA$7</f>
        <v>1.7563486817044904E-2</v>
      </c>
      <c r="I22" s="25">
        <f>[13]MONO!CB$7</f>
        <v>2.0398665856773412E-2</v>
      </c>
      <c r="J22" s="26">
        <f>[13]MONO!CA$6</f>
        <v>10175.634868170449</v>
      </c>
      <c r="K22" s="26">
        <f>[13]MONO!CB$6</f>
        <v>10412.134372822829</v>
      </c>
      <c r="L22" s="27" t="str">
        <f>CONCATENATE(TEXT([13]MONO!CD$6,"DD.MM.YYYY"),"-",TEXT([13]MONO!CE$6,"dd.mm.yyyy"))</f>
        <v>05.04.2018-17.04.2019</v>
      </c>
      <c r="M22" s="27" t="str">
        <f>CONCATENATE(TEXT([13]MONO!CD$7,"DD.MM.YYYY"),"-",TEXT([13]MONO!CE$7,"dd.mm.yyyy"))</f>
        <v>22.12.2015-04.01.2018</v>
      </c>
      <c r="N22" s="25">
        <f>[13]MONO!CA$5</f>
        <v>-0.25964429233059666</v>
      </c>
      <c r="O22" s="25">
        <f>[13]MONO!CB$5</f>
        <v>-0.14082028810021718</v>
      </c>
      <c r="P22" s="26">
        <f>[13]MONO!CA$4</f>
        <v>7403.5570766940327</v>
      </c>
      <c r="Q22" s="26">
        <f>[13]MONO!CB$4</f>
        <v>7381.897773401939</v>
      </c>
      <c r="R22" s="27" t="str">
        <f>CONCATENATE(TEXT([13]MONO!CD$4,"DD.MM.YYYY"),"-",TEXT([13]MONO!CE$4,"dd.mm.yyyy"))</f>
        <v>04.08.2021-08.08.2022</v>
      </c>
      <c r="S22" s="27" t="str">
        <f>CONCATENATE(TEXT([13]MONO!CD$5,"DD.MM.YYYY"),"-",TEXT([13]MONO!CE$5,"dd.mm.yyyy"))</f>
        <v>04.01.2021-09.01.2023</v>
      </c>
      <c r="T22" s="25">
        <f>[13]MONO!CA$3</f>
        <v>-0.14624485133975085</v>
      </c>
      <c r="U22" s="25">
        <f>[13]MONO!CB$3</f>
        <v>-0.22938191797030261</v>
      </c>
      <c r="V22" s="26">
        <f>[13]MONO!CA$2</f>
        <v>8537.5514866024914</v>
      </c>
      <c r="W22" s="26">
        <f>[13]MONO!CB$2</f>
        <v>5938.5222835112945</v>
      </c>
    </row>
    <row r="23" spans="1:23" ht="39" customHeight="1" x14ac:dyDescent="0.25">
      <c r="A23" s="5">
        <f>[14]MONO!L$1</f>
        <v>45107</v>
      </c>
      <c r="B23" s="25">
        <f>[14]MONO!CA$9</f>
        <v>0.13705103789442472</v>
      </c>
      <c r="C23" s="25">
        <f>[14]MONO!CB$9</f>
        <v>6.9823287440970994E-2</v>
      </c>
      <c r="D23" s="26">
        <f>[14]MONO!CA$8</f>
        <v>11370.510378944247</v>
      </c>
      <c r="E23" s="26">
        <f>[14]MONO!CB$8</f>
        <v>11445.218663510066</v>
      </c>
      <c r="F23" s="27" t="str">
        <f>CONCATENATE(TEXT([14]MONO!CD$8,"DD.MM.YYYY"),"-",TEXT([14]MONO!CE$8,"dd.mm.yyyy"))</f>
        <v>11.02.2019-19.02.2020</v>
      </c>
      <c r="G23" s="27" t="str">
        <f>CONCATENATE(TEXT([14]MONO!CD$9,"DD.MM.YYYY"),"-",TEXT([14]MONO!CE$9,"dd.mm.yyyy"))</f>
        <v>01.02.2018-19.02.2020</v>
      </c>
      <c r="H23" s="25">
        <f>[14]MONO!CA$7</f>
        <v>1.7599762286711475E-2</v>
      </c>
      <c r="I23" s="25">
        <f>[14]MONO!CB$7</f>
        <v>2.1357642933063303E-2</v>
      </c>
      <c r="J23" s="26">
        <f>[14]MONO!CA$6</f>
        <v>10175.997622867115</v>
      </c>
      <c r="K23" s="26">
        <f>[14]MONO!CB$6</f>
        <v>10431.714347777826</v>
      </c>
      <c r="L23" s="27" t="str">
        <f>CONCATENATE(TEXT([14]MONO!CD$6,"DD.MM.YYYY"),"-",TEXT([14]MONO!CE$6,"dd.mm.yyyy"))</f>
        <v>03.04.2018-15.04.2019</v>
      </c>
      <c r="M23" s="27" t="str">
        <f>CONCATENATE(TEXT([14]MONO!CD$7,"DD.MM.YYYY"),"-",TEXT([14]MONO!CE$7,"dd.mm.yyyy"))</f>
        <v>24.02.2015-02.03.2017</v>
      </c>
      <c r="N23" s="25">
        <f>[14]MONO!CA$5</f>
        <v>-0.25964429233059666</v>
      </c>
      <c r="O23" s="25">
        <f>[14]MONO!CB$5</f>
        <v>-0.1388803406580148</v>
      </c>
      <c r="P23" s="26">
        <f>[14]MONO!CA$4</f>
        <v>7403.5570766940327</v>
      </c>
      <c r="Q23" s="26">
        <f>[14]MONO!CB$4</f>
        <v>7415.2706770525656</v>
      </c>
      <c r="R23" s="27" t="str">
        <f>CONCATENATE(TEXT([14]MONO!CD$4,"DD.MM.YYYY"),"-",TEXT([14]MONO!CE$4,"dd.mm.yyyy"))</f>
        <v>04.08.2021-08.08.2022</v>
      </c>
      <c r="S23" s="27" t="str">
        <f>CONCATENATE(TEXT([14]MONO!CD$5,"DD.MM.YYYY"),"-",TEXT([14]MONO!CE$5,"dd.mm.yyyy"))</f>
        <v>30.12.2020-06.01.2023</v>
      </c>
      <c r="T23" s="25">
        <f>[14]MONO!CA$3</f>
        <v>-0.14698358926069455</v>
      </c>
      <c r="U23" s="25">
        <f>[14]MONO!CB$3</f>
        <v>-0.22939541252317364</v>
      </c>
      <c r="V23" s="26">
        <f>[14]MONO!CA$2</f>
        <v>8530.164107393055</v>
      </c>
      <c r="W23" s="26">
        <f>[14]MONO!CB$2</f>
        <v>5938.3143024032979</v>
      </c>
    </row>
    <row r="24" spans="1:23" ht="39" customHeight="1" x14ac:dyDescent="0.25">
      <c r="A24" s="5">
        <f>[15]MONO!L$1</f>
        <v>45077</v>
      </c>
      <c r="B24" s="25">
        <f>[15]MONO!CA$9</f>
        <v>0.13685124601030541</v>
      </c>
      <c r="C24" s="25">
        <f>[15]MONO!CB$9</f>
        <v>6.9635137321673923E-2</v>
      </c>
      <c r="D24" s="26">
        <f>[15]MONO!CA$8</f>
        <v>11368.512460103055</v>
      </c>
      <c r="E24" s="26">
        <f>[15]MONO!CB$8</f>
        <v>11441.193269931562</v>
      </c>
      <c r="F24" s="27" t="str">
        <f>CONCATENATE(TEXT([15]MONO!CD$8,"DD.MM.YYYY"),"-",TEXT([15]MONO!CE$8,"dd.mm.yyyy"))</f>
        <v>13.02.2019-19.02.2020</v>
      </c>
      <c r="G24" s="27" t="str">
        <f>CONCATENATE(TEXT([15]MONO!CD$9,"DD.MM.YYYY"),"-",TEXT([15]MONO!CE$9,"dd.mm.yyyy"))</f>
        <v>05.02.2018-19.02.2020</v>
      </c>
      <c r="H24" s="25">
        <f>[15]MONO!CA$7</f>
        <v>1.7554066590852038E-2</v>
      </c>
      <c r="I24" s="25">
        <f>[15]MONO!CB$7</f>
        <v>2.1963061067522549E-2</v>
      </c>
      <c r="J24" s="26">
        <f>[15]MONO!CA$6</f>
        <v>10175.54066590852</v>
      </c>
      <c r="K24" s="26">
        <f>[15]MONO!CB$6</f>
        <v>10444.084981865009</v>
      </c>
      <c r="L24" s="27" t="str">
        <f>CONCATENATE(TEXT([15]MONO!CD$6,"DD.MM.YYYY"),"-",TEXT([15]MONO!CE$6,"dd.mm.yyyy"))</f>
        <v>28.01.2016-31.01.2017</v>
      </c>
      <c r="M24" s="27" t="str">
        <f>CONCATENATE(TEXT([15]MONO!CD$7,"DD.MM.YYYY"),"-",TEXT([15]MONO!CE$7,"dd.mm.yyyy"))</f>
        <v>09.12.2015-15.12.2017</v>
      </c>
      <c r="N24" s="25">
        <f>[15]MONO!CA$5</f>
        <v>-0.2611998522469956</v>
      </c>
      <c r="O24" s="25">
        <f>[15]MONO!CB$5</f>
        <v>-0.14301663312950474</v>
      </c>
      <c r="P24" s="26">
        <f>[15]MONO!CA$4</f>
        <v>7388.0014775300442</v>
      </c>
      <c r="Q24" s="26">
        <f>[15]MONO!CB$4</f>
        <v>7344.2049109268992</v>
      </c>
      <c r="R24" s="27" t="str">
        <f>CONCATENATE(TEXT([15]MONO!CD$4,"DD.MM.YYYY"),"-",TEXT([15]MONO!CE$4,"dd.mm.yyyy"))</f>
        <v>05.08.2021-05.08.2022</v>
      </c>
      <c r="S24" s="27" t="str">
        <f>CONCATENATE(TEXT([15]MONO!CD$5,"DD.MM.YYYY"),"-",TEXT([15]MONO!CE$5,"dd.mm.yyyy"))</f>
        <v>04.01.2021-06.01.2023</v>
      </c>
      <c r="T24" s="25">
        <f>[15]MONO!CA$3</f>
        <v>-0.18246910221577872</v>
      </c>
      <c r="U24" s="25">
        <f>[15]MONO!CB$3</f>
        <v>-0.22937998154211292</v>
      </c>
      <c r="V24" s="26">
        <f>[15]MONO!CA$2</f>
        <v>8175.3089778422127</v>
      </c>
      <c r="W24" s="26">
        <f>[15]MONO!CB$2</f>
        <v>5938.5521284803417</v>
      </c>
    </row>
    <row r="25" spans="1:23" ht="39" customHeight="1" x14ac:dyDescent="0.25">
      <c r="A25" s="5">
        <f>[16]MONO!L$1</f>
        <v>45044</v>
      </c>
      <c r="B25" s="25">
        <f>[16]MONO!CA$9</f>
        <v>0.13683777863973901</v>
      </c>
      <c r="C25" s="25">
        <f>[16]MONO!CB$9</f>
        <v>7.0663092487342594E-2</v>
      </c>
      <c r="D25" s="26">
        <f>[16]MONO!CA$8</f>
        <v>11368.37778639739</v>
      </c>
      <c r="E25" s="26">
        <f>[16]MONO!CB$8</f>
        <v>11463.194576145601</v>
      </c>
      <c r="F25" s="27" t="str">
        <f>CONCATENATE(TEXT([16]MONO!CD$8,"DD.MM.YYYY"),"-",TEXT([16]MONO!CE$8,"dd.mm.yyyy"))</f>
        <v>18.02.2019-21.02.2020</v>
      </c>
      <c r="G25" s="27" t="str">
        <f>CONCATENATE(TEXT([16]MONO!CD$9,"DD.MM.YYYY"),"-",TEXT([16]MONO!CE$9,"dd.mm.yyyy"))</f>
        <v>12.02.2018-21.02.2020</v>
      </c>
      <c r="H25" s="25">
        <f>[16]MONO!CA$7</f>
        <v>1.9627494820877563E-2</v>
      </c>
      <c r="I25" s="25">
        <f>[16]MONO!CB$7</f>
        <v>2.2997558341315782E-2</v>
      </c>
      <c r="J25" s="26">
        <f>[16]MONO!CA$6</f>
        <v>10196.274948208775</v>
      </c>
      <c r="K25" s="26">
        <f>[16]MONO!CB$6</f>
        <v>10465.240043722939</v>
      </c>
      <c r="L25" s="27" t="str">
        <f>CONCATENATE(TEXT([16]MONO!CD$6,"DD.MM.YYYY"),"-",TEXT([16]MONO!CE$6,"dd.mm.yyyy"))</f>
        <v>14.03.2018-21.03.2019</v>
      </c>
      <c r="M25" s="27" t="str">
        <f>CONCATENATE(TEXT([16]MONO!CD$7,"DD.MM.YYYY"),"-",TEXT([16]MONO!CE$7,"dd.mm.yyyy"))</f>
        <v>17.08.2015-18.08.2017</v>
      </c>
      <c r="N25" s="25">
        <f>[16]MONO!CA$5</f>
        <v>-0.26117088926650989</v>
      </c>
      <c r="O25" s="25">
        <f>[16]MONO!CB$5</f>
        <v>-0.14114191995614789</v>
      </c>
      <c r="P25" s="26">
        <f>[16]MONO!CA$4</f>
        <v>7388.2911073349005</v>
      </c>
      <c r="Q25" s="26">
        <f>[16]MONO!CB$4</f>
        <v>7376.3720165661189</v>
      </c>
      <c r="R25" s="27" t="str">
        <f>CONCATENATE(TEXT([16]MONO!CD$4,"DD.MM.YYYY"),"-",TEXT([16]MONO!CE$4,"dd.mm.yyyy"))</f>
        <v>05.08.2021-04.08.2022</v>
      </c>
      <c r="S25" s="27" t="str">
        <f>CONCATENATE(TEXT([16]MONO!CD$5,"DD.MM.YYYY"),"-",TEXT([16]MONO!CE$5,"dd.mm.yyyy"))</f>
        <v>04.01.2021-03.01.2023</v>
      </c>
      <c r="T25" s="25">
        <f>[16]MONO!CA$3</f>
        <v>-0.23116378367735135</v>
      </c>
      <c r="U25" s="25">
        <f>[16]MONO!CB$3</f>
        <v>-0.22921211341299386</v>
      </c>
      <c r="V25" s="26">
        <f>[16]MONO!CA$2</f>
        <v>7688.3621632264858</v>
      </c>
      <c r="W25" s="26">
        <f>[16]MONO!CB$2</f>
        <v>5941.1396610926349</v>
      </c>
    </row>
    <row r="26" spans="1:23" s="8" customFormat="1" ht="39" customHeight="1" x14ac:dyDescent="0.25">
      <c r="A26" s="5">
        <f>[17]MONO!L$1</f>
        <v>45016</v>
      </c>
      <c r="B26" s="25">
        <f>[17]MONO!CA$9</f>
        <v>0.13683777863973901</v>
      </c>
      <c r="C26" s="25">
        <f>[17]MONO!CB$9</f>
        <v>7.0208213539914688E-2</v>
      </c>
      <c r="D26" s="26">
        <f>[17]MONO!CA$8</f>
        <v>11368.37778639739</v>
      </c>
      <c r="E26" s="26">
        <f>[17]MONO!CB$8</f>
        <v>11453.456203282954</v>
      </c>
      <c r="F26" s="27" t="str">
        <f>CONCATENATE(TEXT([17]MONO!CD$8,"DD.MM.YYYY"),"-",TEXT([17]MONO!CE$8,"dd.mm.yyyy"))</f>
        <v>18.02.2019-21.02.2020</v>
      </c>
      <c r="G26" s="27" t="str">
        <f>CONCATENATE(TEXT([17]MONO!CD$9,"DD.MM.YYYY"),"-",TEXT([17]MONO!CE$9,"dd.mm.yyyy"))</f>
        <v>12.02.2018-24.02.2020</v>
      </c>
      <c r="H26" s="25">
        <f>[17]MONO!CA$7</f>
        <v>2.1903784446274763E-2</v>
      </c>
      <c r="I26" s="25">
        <f>[17]MONO!CB$7</f>
        <v>2.3919145594794244E-2</v>
      </c>
      <c r="J26" s="26">
        <f>[17]MONO!CA$6</f>
        <v>10219.037844462748</v>
      </c>
      <c r="K26" s="26">
        <f>[17]MONO!CB$6</f>
        <v>10484.104167155738</v>
      </c>
      <c r="L26" s="27" t="str">
        <f>CONCATENATE(TEXT([17]MONO!CD$6,"DD.MM.YYYY"),"-",TEXT([17]MONO!CE$6,"dd.mm.yyyy"))</f>
        <v>28.03.2018-04.04.2019</v>
      </c>
      <c r="M26" s="27" t="str">
        <f>CONCATENATE(TEXT([17]MONO!CD$7,"DD.MM.YYYY"),"-",TEXT([17]MONO!CE$7,"dd.mm.yyyy"))</f>
        <v>19.06.2019-28.06.2021</v>
      </c>
      <c r="N26" s="25">
        <f>[17]MONO!CA$5</f>
        <v>-0.26117088926650989</v>
      </c>
      <c r="O26" s="25">
        <f>[17]MONO!CB$5</f>
        <v>-0.14158778177968889</v>
      </c>
      <c r="P26" s="26">
        <f>[17]MONO!CA$4</f>
        <v>7388.2911073349005</v>
      </c>
      <c r="Q26" s="26">
        <f>[17]MONO!CB$4</f>
        <v>7368.7153638991495</v>
      </c>
      <c r="R26" s="27" t="str">
        <f>CONCATENATE(TEXT([17]MONO!CD$4,"DD.MM.YYYY"),"-",TEXT([17]MONO!CE$4,"dd.mm.yyyy"))</f>
        <v>05.08.2021-04.08.2022</v>
      </c>
      <c r="S26" s="27" t="str">
        <f>CONCATENATE(TEXT([17]MONO!CD$5,"DD.MM.YYYY"),"-",TEXT([17]MONO!CE$5,"dd.mm.yyyy"))</f>
        <v>05.01.2021-05.01.2023</v>
      </c>
      <c r="T26" s="25">
        <f>[17]MONO!CA$3</f>
        <v>-0.23118271343436136</v>
      </c>
      <c r="U26" s="25">
        <f>[17]MONO!CB$3</f>
        <v>-0.22913039708049843</v>
      </c>
      <c r="V26" s="26">
        <f>[17]MONO!CA$2</f>
        <v>7688.1728656563864</v>
      </c>
      <c r="W26" s="26">
        <f>[17]MONO!CB$2</f>
        <v>5942.3994470527014</v>
      </c>
    </row>
    <row r="27" spans="1:23" s="8" customFormat="1" ht="33" customHeight="1" x14ac:dyDescent="0.25">
      <c r="A27" s="5">
        <f>[18]MONO!L1</f>
        <v>44985</v>
      </c>
      <c r="B27" s="25">
        <f>[18]MONO!CA9</f>
        <v>0.13683777863973901</v>
      </c>
      <c r="C27" s="25">
        <f>[18]MONO!CB9</f>
        <v>7.0208213539914688E-2</v>
      </c>
      <c r="D27" s="26">
        <f>[18]MONO!CA8</f>
        <v>11368.37778639739</v>
      </c>
      <c r="E27" s="26">
        <f>[18]MONO!CB8</f>
        <v>11453.456203282954</v>
      </c>
      <c r="F27" s="27" t="str">
        <f>CONCATENATE(TEXT([18]MONO!CD8,"DD.MM.YYYY"),"-",TEXT([18]MONO!CE8,"dd.mm.yyyy"))</f>
        <v>18.02.2019-21.02.2020</v>
      </c>
      <c r="G27" s="27" t="str">
        <f>CONCATENATE(TEXT([18]MONO!CD9,"DD.MM.YYYY"),"-",TEXT([18]MONO!CE9,"dd.mm.yyyy"))</f>
        <v>12.02.2018-24.02.2020</v>
      </c>
      <c r="H27" s="25">
        <f>[18]MONO!CA7</f>
        <v>2.3172166573627667E-2</v>
      </c>
      <c r="I27" s="25">
        <f>[18]MONO!CB7</f>
        <v>2.4661494513013027E-2</v>
      </c>
      <c r="J27" s="26">
        <f>[18]MONO!CA6</f>
        <v>10231.721665736277</v>
      </c>
      <c r="K27" s="26">
        <f>[18]MONO!CB6</f>
        <v>10499.311783376412</v>
      </c>
      <c r="L27" s="27" t="str">
        <f>CONCATENATE(TEXT([18]MONO!CD6,"DD.MM.YYYY"),"-",TEXT([18]MONO!CE6,"dd.mm.yyyy"))</f>
        <v>17.03.2016-20.03.2017</v>
      </c>
      <c r="M27" s="27" t="str">
        <f>CONCATENATE(TEXT([18]MONO!CD7,"DD.MM.YYYY"),"-",TEXT([18]MONO!CE7,"dd.mm.yyyy"))</f>
        <v>31.05.2018-15.06.2020</v>
      </c>
      <c r="N27" s="25">
        <f>[18]MONO!CA5</f>
        <v>-0.26117088926650989</v>
      </c>
      <c r="O27" s="25">
        <f>[18]MONO!CB5</f>
        <v>-0.14158778177968889</v>
      </c>
      <c r="P27" s="26">
        <f>[18]MONO!CA4</f>
        <v>7388.2911073349005</v>
      </c>
      <c r="Q27" s="26">
        <f>[18]MONO!CB4</f>
        <v>7368.7153638991495</v>
      </c>
      <c r="R27" s="27" t="str">
        <f>CONCATENATE(TEXT([18]MONO!CD4,"DD.MM.YYYY"),"-",TEXT([18]MONO!CE4,"dd.mm.yyyy"))</f>
        <v>05.08.2021-04.08.2022</v>
      </c>
      <c r="S27" s="27" t="str">
        <f>CONCATENATE(TEXT([18]MONO!CD5,"DD.MM.YYYY"),"-",TEXT([18]MONO!CE5,"dd.mm.yyyy"))</f>
        <v>05.01.2021-05.01.2023</v>
      </c>
      <c r="T27" s="25">
        <f>[18]MONO!CA3</f>
        <v>-0.23018200280639767</v>
      </c>
      <c r="U27" s="25">
        <f>[18]MONO!CB3</f>
        <v>-0.22907533543265335</v>
      </c>
      <c r="V27" s="26">
        <f>[18]MONO!CA2</f>
        <v>7698.1799719360233</v>
      </c>
      <c r="W27" s="26">
        <f>[18]MONO!CB2</f>
        <v>5943.2483843827595</v>
      </c>
    </row>
    <row r="28" spans="1:23" s="8" customFormat="1" ht="33" customHeight="1" x14ac:dyDescent="0.25">
      <c r="A28" s="5">
        <v>44957</v>
      </c>
      <c r="B28" s="24">
        <v>0.13683777863973901</v>
      </c>
      <c r="C28" s="24">
        <v>7.0208213539914688E-2</v>
      </c>
      <c r="D28" s="6">
        <v>11368.37778639739</v>
      </c>
      <c r="E28" s="6">
        <v>11453.456203282954</v>
      </c>
      <c r="F28" s="7" t="s">
        <v>20</v>
      </c>
      <c r="G28" s="7" t="s">
        <v>21</v>
      </c>
      <c r="H28" s="24">
        <v>2.3872956491630376E-2</v>
      </c>
      <c r="I28" s="24">
        <v>2.5851146225944754E-2</v>
      </c>
      <c r="J28" s="6">
        <v>10238.729564916304</v>
      </c>
      <c r="K28" s="6">
        <v>10523.705742130847</v>
      </c>
      <c r="L28" s="7" t="s">
        <v>22</v>
      </c>
      <c r="M28" s="7" t="s">
        <v>23</v>
      </c>
      <c r="N28" s="24">
        <v>-0.26117088926650989</v>
      </c>
      <c r="O28" s="24">
        <v>-0.14158778177968889</v>
      </c>
      <c r="P28" s="6">
        <v>7388.2911073349005</v>
      </c>
      <c r="Q28" s="6">
        <v>7368.7153638991495</v>
      </c>
      <c r="R28" s="7" t="s">
        <v>24</v>
      </c>
      <c r="S28" s="7" t="s">
        <v>25</v>
      </c>
      <c r="T28" s="24">
        <v>-0.35787476158367348</v>
      </c>
      <c r="U28" s="24">
        <v>-0.22890240726408873</v>
      </c>
      <c r="V28" s="6">
        <v>6421.2523841632647</v>
      </c>
      <c r="W28" s="6">
        <v>5945.9149752311723</v>
      </c>
    </row>
    <row r="29" spans="1:23" s="8" customFormat="1" ht="33" customHeight="1" x14ac:dyDescent="0.25">
      <c r="A29" s="5">
        <v>44926</v>
      </c>
      <c r="B29" s="24">
        <v>0.13809626420615603</v>
      </c>
      <c r="C29" s="24">
        <v>7.0926226420418681E-2</v>
      </c>
      <c r="D29" s="6">
        <v>11380.96264206156</v>
      </c>
      <c r="E29" s="6">
        <v>11468.829824350778</v>
      </c>
      <c r="F29" s="7" t="s">
        <v>14</v>
      </c>
      <c r="G29" s="7" t="s">
        <v>15</v>
      </c>
      <c r="H29" s="24">
        <v>2.4806727735867517E-2</v>
      </c>
      <c r="I29" s="24">
        <v>2.6909744228632126E-2</v>
      </c>
      <c r="J29" s="6">
        <v>10248.067277358676</v>
      </c>
      <c r="K29" s="6">
        <v>10545.436227917146</v>
      </c>
      <c r="L29" s="7" t="s">
        <v>18</v>
      </c>
      <c r="M29" s="7" t="s">
        <v>16</v>
      </c>
      <c r="N29" s="24">
        <v>-0.2618836536144854</v>
      </c>
      <c r="O29" s="24">
        <v>-0.14376279350736554</v>
      </c>
      <c r="P29" s="6">
        <v>7381.1634638551459</v>
      </c>
      <c r="Q29" s="6">
        <v>7331.4215378231038</v>
      </c>
      <c r="R29" s="7" t="s">
        <v>19</v>
      </c>
      <c r="S29" s="7" t="s">
        <v>17</v>
      </c>
      <c r="T29" s="24">
        <v>-0.35816204321550282</v>
      </c>
      <c r="U29" s="24">
        <v>-0.22894395708111848</v>
      </c>
      <c r="V29" s="6">
        <v>6418.3795678449715</v>
      </c>
      <c r="W29" s="6">
        <v>5945.2742132172398</v>
      </c>
    </row>
  </sheetData>
  <mergeCells count="5">
    <mergeCell ref="A4:A5"/>
    <mergeCell ref="B4:G4"/>
    <mergeCell ref="H4:M4"/>
    <mergeCell ref="N4:S4"/>
    <mergeCell ref="T4:W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S_MONO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Garofita</dc:creator>
  <cp:lastModifiedBy>Atlas Am</cp:lastModifiedBy>
  <dcterms:created xsi:type="dcterms:W3CDTF">2023-01-17T10:37:38Z</dcterms:created>
  <dcterms:modified xsi:type="dcterms:W3CDTF">2024-12-23T11:53:35Z</dcterms:modified>
</cp:coreProperties>
</file>